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1\Anne's documents\Board Meetings 2021\September 30\"/>
    </mc:Choice>
  </mc:AlternateContent>
  <xr:revisionPtr revIDLastSave="0" documentId="8_{5D9B4EB7-363E-44B7-A6F0-359033198A97}" xr6:coauthVersionLast="47" xr6:coauthVersionMax="47" xr10:uidLastSave="{00000000-0000-0000-0000-000000000000}"/>
  <bookViews>
    <workbookView xWindow="1170" yWindow="0" windowWidth="32055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53" i="1"/>
  <c r="G30" i="1"/>
  <c r="G32" i="1" s="1"/>
  <c r="F76" i="1"/>
  <c r="F30" i="1"/>
  <c r="F32" i="1" s="1"/>
  <c r="F53" i="1"/>
  <c r="G78" i="1" l="1"/>
  <c r="B53" i="1"/>
  <c r="E76" i="1" l="1"/>
  <c r="E53" i="1" l="1"/>
  <c r="E30" i="1" l="1"/>
  <c r="E32" i="1" l="1"/>
  <c r="D30" i="1" l="1"/>
  <c r="D76" i="1" l="1"/>
  <c r="D31" i="1" l="1"/>
  <c r="D32" i="1" s="1"/>
  <c r="D58" i="1" l="1"/>
  <c r="D53" i="1"/>
  <c r="B30" i="1"/>
  <c r="C30" i="1" l="1"/>
  <c r="C32" i="1" s="1"/>
  <c r="C76" i="1" l="1"/>
  <c r="B31" i="1" l="1"/>
  <c r="B32" i="1" l="1"/>
  <c r="C58" i="1" l="1"/>
  <c r="C53" i="1" l="1"/>
  <c r="B58" i="1" l="1"/>
</calcChain>
</file>

<file path=xl/sharedStrings.xml><?xml version="1.0" encoding="utf-8"?>
<sst xmlns="http://schemas.openxmlformats.org/spreadsheetml/2006/main" count="75" uniqueCount="75">
  <si>
    <t>History of Medicine Projects</t>
  </si>
  <si>
    <t>Studentships CSHM</t>
  </si>
  <si>
    <t>CSHM</t>
  </si>
  <si>
    <t>Fisher Library</t>
  </si>
  <si>
    <t>CFPC History Project</t>
  </si>
  <si>
    <t>Osler Books</t>
  </si>
  <si>
    <t>History of Medicine Days Calgary</t>
  </si>
  <si>
    <t>NOSM Chair Endowment</t>
  </si>
  <si>
    <t>Paterson Lecture</t>
  </si>
  <si>
    <t>Teaching History of Medicine (DAL)</t>
  </si>
  <si>
    <t>RCPSC Donald Wilson</t>
  </si>
  <si>
    <t>CAHN - Jason Hannah Lecture</t>
  </si>
  <si>
    <t>U of T Public Health Hist Conference</t>
  </si>
  <si>
    <t>Museum Of Healthcare-Kingston</t>
  </si>
  <si>
    <t>Subtotal History</t>
  </si>
  <si>
    <t>Prepaid Amount</t>
  </si>
  <si>
    <t>Project Commitments</t>
  </si>
  <si>
    <t>AMS History Fellowship</t>
  </si>
  <si>
    <t>AMS History Grants</t>
  </si>
  <si>
    <t>Creating Spaces V</t>
  </si>
  <si>
    <t>Royal Society</t>
  </si>
  <si>
    <t xml:space="preserve">Operations: </t>
  </si>
  <si>
    <t>RNAO Fellowships</t>
  </si>
  <si>
    <t>COUPN</t>
  </si>
  <si>
    <t>McMaster History of Medicine Portal</t>
  </si>
  <si>
    <t>Dalhousie Visting Professorship</t>
  </si>
  <si>
    <t>Compassionate Care Subtotal</t>
  </si>
  <si>
    <t xml:space="preserve">indicates it was prepaid </t>
  </si>
  <si>
    <t>Canadian Medical Hall of Fame</t>
  </si>
  <si>
    <t>AMS 80th Anniversary Commitments:</t>
  </si>
  <si>
    <t>Symposium</t>
  </si>
  <si>
    <t xml:space="preserve">80th Anniversary Subtotal </t>
  </si>
  <si>
    <t>Ontario Medical Students Association</t>
  </si>
  <si>
    <t>Hannah Chair Research Stipend Grants</t>
  </si>
  <si>
    <t>RCPSC ICRE Conference Sponsorship</t>
  </si>
  <si>
    <t>Phoenix Regional Funding</t>
  </si>
  <si>
    <t>AMS Commitments to Date</t>
  </si>
  <si>
    <t>Medical Home- College Family Physicians in Canada</t>
  </si>
  <si>
    <t>CAHN - Student Travel (Travel Expenses in 2018, 2020)</t>
  </si>
  <si>
    <t xml:space="preserve">CLIC </t>
  </si>
  <si>
    <t>Hannah Chair Meetings</t>
  </si>
  <si>
    <t>Gala Dinner</t>
  </si>
  <si>
    <t>Public Lecture</t>
  </si>
  <si>
    <t>Toronto Medical Historical Club</t>
  </si>
  <si>
    <t>Public Inc.- Change Day</t>
  </si>
  <si>
    <t>Other Activities</t>
  </si>
  <si>
    <t>Vernissage Leadership Forums</t>
  </si>
  <si>
    <t>Other Activities Subtotal</t>
  </si>
  <si>
    <t>McGill Queens Book Series</t>
  </si>
  <si>
    <t>CMAJ E-book Encounters</t>
  </si>
  <si>
    <t>Queen's  Student Humanities</t>
  </si>
  <si>
    <t>The Canadian Association for Health Humanities</t>
  </si>
  <si>
    <t>AMS History PhD Completion Grants</t>
  </si>
  <si>
    <t>Change Day Report and Video</t>
  </si>
  <si>
    <t>AMS/HQO Leadership Salons</t>
  </si>
  <si>
    <t>Patients Canada</t>
  </si>
  <si>
    <t>Public Consultation</t>
  </si>
  <si>
    <t>SE Health</t>
  </si>
  <si>
    <t>U of T Bioethics</t>
  </si>
  <si>
    <t>UHN OpenLab (NORCS)</t>
  </si>
  <si>
    <t>AMS Disbursement Quota</t>
  </si>
  <si>
    <t>History Commitments for year (not including 2019 prepaid)</t>
  </si>
  <si>
    <t>University Health Network Compassion Tech Grant</t>
  </si>
  <si>
    <t>Reach Grant</t>
  </si>
  <si>
    <t>Wellness Grant</t>
  </si>
  <si>
    <t>Compassion Project Commitments:</t>
  </si>
  <si>
    <t>Compassion Symposiums and Papers</t>
  </si>
  <si>
    <t xml:space="preserve">Grants- </t>
  </si>
  <si>
    <t>Fellowships: 11 Compassion/Tech</t>
  </si>
  <si>
    <t>SPOR Administration</t>
  </si>
  <si>
    <t>Unity Health Toronto (Healthy Debate)</t>
  </si>
  <si>
    <t>Sponsorships - NHLC, CAHSPR</t>
  </si>
  <si>
    <t>Hearing Your Voices Report</t>
  </si>
  <si>
    <t>Nova Scotia Health Research/SPOR Administration</t>
  </si>
  <si>
    <t>Leadership Fitzgerald Fellowship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</si>
</sst>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43" fontId="5" fillId="0" borderId="1" xfId="1" applyFont="1" applyFill="1" applyBorder="1"/>
    <xf numFmtId="0" fontId="2" fillId="0" borderId="1" xfId="0" applyFont="1" applyBorder="1"/>
    <xf numFmtId="0" fontId="5" fillId="0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/>
    <xf numFmtId="3" fontId="1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5" fillId="0" borderId="1" xfId="1" applyNumberFormat="1" applyFont="1" applyBorder="1"/>
    <xf numFmtId="164" fontId="5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4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3" fontId="10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Fill="1" applyBorder="1"/>
    <xf numFmtId="164" fontId="13" fillId="0" borderId="1" xfId="1" applyNumberFormat="1" applyFont="1" applyBorder="1"/>
    <xf numFmtId="164" fontId="7" fillId="0" borderId="1" xfId="1" applyNumberFormat="1" applyFont="1" applyBorder="1"/>
    <xf numFmtId="164" fontId="4" fillId="0" borderId="1" xfId="1" applyNumberFormat="1" applyFont="1" applyBorder="1"/>
    <xf numFmtId="164" fontId="5" fillId="0" borderId="0" xfId="1" applyNumberFormat="1" applyFont="1" applyBorder="1"/>
    <xf numFmtId="0" fontId="2" fillId="0" borderId="0" xfId="0" applyFont="1" applyFill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1" applyNumberFormat="1" applyFont="1" applyFill="1" applyBorder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164" fontId="5" fillId="0" borderId="2" xfId="1" applyNumberFormat="1" applyFont="1" applyBorder="1"/>
    <xf numFmtId="164" fontId="5" fillId="0" borderId="2" xfId="1" applyNumberFormat="1" applyFont="1" applyFill="1" applyBorder="1"/>
    <xf numFmtId="164" fontId="13" fillId="0" borderId="2" xfId="1" applyNumberFormat="1" applyFont="1" applyBorder="1"/>
    <xf numFmtId="164" fontId="7" fillId="0" borderId="2" xfId="1" applyNumberFormat="1" applyFont="1" applyBorder="1"/>
    <xf numFmtId="164" fontId="4" fillId="0" borderId="2" xfId="1" applyNumberFormat="1" applyFont="1" applyBorder="1"/>
    <xf numFmtId="0" fontId="2" fillId="2" borderId="3" xfId="0" applyFont="1" applyFill="1" applyBorder="1"/>
    <xf numFmtId="0" fontId="2" fillId="0" borderId="3" xfId="0" applyFont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10" fillId="0" borderId="0" xfId="0" applyFont="1"/>
    <xf numFmtId="0" fontId="7" fillId="0" borderId="1" xfId="0" applyFont="1" applyFill="1" applyBorder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Layout" topLeftCell="A37" zoomScaleNormal="100" workbookViewId="0">
      <selection activeCell="G39" sqref="G39"/>
    </sheetView>
  </sheetViews>
  <sheetFormatPr defaultColWidth="9.140625" defaultRowHeight="12.75" x14ac:dyDescent="0.2"/>
  <cols>
    <col min="1" max="1" width="54.7109375" style="2" bestFit="1" customWidth="1"/>
    <col min="2" max="2" width="11" style="2" bestFit="1" customWidth="1"/>
    <col min="3" max="4" width="9.140625" style="2"/>
    <col min="5" max="5" width="11.140625" style="6" bestFit="1" customWidth="1"/>
    <col min="6" max="6" width="12" style="45" bestFit="1" customWidth="1"/>
    <col min="7" max="7" width="12" style="45" customWidth="1"/>
    <col min="8" max="16384" width="9.140625" style="2"/>
  </cols>
  <sheetData>
    <row r="1" spans="1:8" s="1" customFormat="1" x14ac:dyDescent="0.2">
      <c r="A1" s="7" t="s">
        <v>16</v>
      </c>
      <c r="B1" s="8">
        <v>2016</v>
      </c>
      <c r="C1" s="8">
        <v>2017</v>
      </c>
      <c r="D1" s="8">
        <v>2018</v>
      </c>
      <c r="E1" s="8">
        <v>2019</v>
      </c>
      <c r="F1" s="56">
        <v>2020</v>
      </c>
      <c r="G1" s="55">
        <v>2021</v>
      </c>
    </row>
    <row r="2" spans="1:8" s="5" customFormat="1" x14ac:dyDescent="0.2">
      <c r="A2" s="78" t="s">
        <v>0</v>
      </c>
      <c r="B2" s="79"/>
      <c r="C2" s="79"/>
      <c r="D2" s="79"/>
      <c r="E2" s="79"/>
      <c r="F2" s="79"/>
      <c r="G2" s="79"/>
    </row>
    <row r="3" spans="1:8" x14ac:dyDescent="0.2">
      <c r="A3" s="10" t="s">
        <v>1</v>
      </c>
      <c r="B3" s="11">
        <v>22000</v>
      </c>
      <c r="C3" s="12">
        <v>22000</v>
      </c>
      <c r="D3" s="11">
        <v>22000</v>
      </c>
      <c r="E3" s="13">
        <v>22000</v>
      </c>
      <c r="F3" s="57">
        <v>16500</v>
      </c>
      <c r="G3" s="30">
        <v>22000</v>
      </c>
      <c r="H3" s="62"/>
    </row>
    <row r="4" spans="1:8" x14ac:dyDescent="0.2">
      <c r="A4" s="10" t="s">
        <v>40</v>
      </c>
      <c r="B4" s="14">
        <v>1500</v>
      </c>
      <c r="C4" s="12">
        <v>27775.17</v>
      </c>
      <c r="D4" s="10">
        <v>9000</v>
      </c>
      <c r="E4" s="33">
        <v>9000</v>
      </c>
      <c r="F4" s="45">
        <v>0</v>
      </c>
      <c r="G4" s="30"/>
      <c r="H4" s="63" t="s">
        <v>27</v>
      </c>
    </row>
    <row r="5" spans="1:8" x14ac:dyDescent="0.2">
      <c r="A5" s="16" t="s">
        <v>2</v>
      </c>
      <c r="B5" s="17">
        <v>25000</v>
      </c>
      <c r="C5" s="17">
        <v>25000</v>
      </c>
      <c r="D5" s="17">
        <v>25000</v>
      </c>
      <c r="E5" s="13">
        <v>29000</v>
      </c>
      <c r="F5" s="58">
        <v>30490</v>
      </c>
      <c r="G5" s="46">
        <v>29000</v>
      </c>
    </row>
    <row r="6" spans="1:8" x14ac:dyDescent="0.2">
      <c r="A6" s="10" t="s">
        <v>8</v>
      </c>
      <c r="B6" s="11">
        <v>2250</v>
      </c>
      <c r="C6" s="11">
        <v>660.37</v>
      </c>
      <c r="E6" s="10">
        <v>1490</v>
      </c>
      <c r="F6" s="58"/>
      <c r="G6" s="46"/>
      <c r="H6" s="44"/>
    </row>
    <row r="7" spans="1:8" x14ac:dyDescent="0.2">
      <c r="A7" s="16" t="s">
        <v>3</v>
      </c>
      <c r="B7" s="18">
        <v>30000</v>
      </c>
      <c r="C7" s="17">
        <v>30000</v>
      </c>
      <c r="D7" s="17">
        <v>40000</v>
      </c>
      <c r="E7" s="19">
        <v>40000</v>
      </c>
      <c r="F7" s="58">
        <v>40000</v>
      </c>
      <c r="G7" s="46">
        <v>40000</v>
      </c>
    </row>
    <row r="8" spans="1:8" x14ac:dyDescent="0.2">
      <c r="A8" s="16" t="s">
        <v>4</v>
      </c>
      <c r="B8" s="18"/>
      <c r="C8" s="17"/>
      <c r="D8" s="17"/>
      <c r="E8" s="9"/>
      <c r="F8" s="58"/>
      <c r="G8" s="46"/>
    </row>
    <row r="9" spans="1:8" x14ac:dyDescent="0.2">
      <c r="A9" s="10" t="s">
        <v>5</v>
      </c>
      <c r="B9" s="11">
        <v>4080.06</v>
      </c>
      <c r="C9" s="11">
        <v>4227.97</v>
      </c>
      <c r="D9" s="11">
        <v>9611</v>
      </c>
      <c r="E9" s="9">
        <v>273</v>
      </c>
      <c r="F9" s="57">
        <v>0</v>
      </c>
      <c r="G9" s="30"/>
    </row>
    <row r="10" spans="1:8" x14ac:dyDescent="0.2">
      <c r="A10" s="10" t="s">
        <v>9</v>
      </c>
      <c r="B10" s="20">
        <v>8000</v>
      </c>
      <c r="C10" s="20">
        <v>8000</v>
      </c>
      <c r="D10" s="11">
        <v>0</v>
      </c>
      <c r="E10" s="13"/>
      <c r="F10" s="59">
        <v>0</v>
      </c>
      <c r="G10" s="47"/>
    </row>
    <row r="11" spans="1:8" x14ac:dyDescent="0.2">
      <c r="A11" s="10" t="s">
        <v>6</v>
      </c>
      <c r="B11" s="20">
        <v>20000</v>
      </c>
      <c r="C11" s="20">
        <v>20000</v>
      </c>
      <c r="D11" s="20">
        <v>20000</v>
      </c>
      <c r="E11" s="13">
        <v>35000</v>
      </c>
      <c r="F11" s="57">
        <v>25000</v>
      </c>
      <c r="G11" s="30">
        <v>25000</v>
      </c>
    </row>
    <row r="12" spans="1:8" x14ac:dyDescent="0.2">
      <c r="A12" s="10" t="s">
        <v>7</v>
      </c>
      <c r="B12" s="11"/>
      <c r="C12" s="11">
        <v>0</v>
      </c>
      <c r="D12" s="11">
        <v>0</v>
      </c>
      <c r="E12" s="9"/>
      <c r="F12" s="57"/>
      <c r="G12" s="30"/>
    </row>
    <row r="13" spans="1:8" x14ac:dyDescent="0.2">
      <c r="A13" s="10" t="s">
        <v>33</v>
      </c>
      <c r="B13" s="11">
        <v>140000</v>
      </c>
      <c r="C13" s="11">
        <v>113000</v>
      </c>
      <c r="D13" s="11">
        <v>120000</v>
      </c>
      <c r="E13" s="13">
        <v>120000</v>
      </c>
      <c r="F13" s="57">
        <v>60000</v>
      </c>
      <c r="G13" s="30">
        <v>140000</v>
      </c>
    </row>
    <row r="14" spans="1:8" x14ac:dyDescent="0.2">
      <c r="A14" s="10" t="s">
        <v>10</v>
      </c>
      <c r="B14" s="12">
        <v>5000</v>
      </c>
      <c r="C14" s="11">
        <v>5000</v>
      </c>
      <c r="D14" s="11">
        <v>5000</v>
      </c>
      <c r="E14" s="13">
        <v>2000</v>
      </c>
      <c r="F14" s="57"/>
      <c r="G14" s="30"/>
    </row>
    <row r="15" spans="1:8" x14ac:dyDescent="0.2">
      <c r="A15" s="10" t="s">
        <v>34</v>
      </c>
      <c r="B15" s="11">
        <v>5000</v>
      </c>
      <c r="C15" s="11">
        <v>5000</v>
      </c>
      <c r="D15" s="11">
        <v>5000</v>
      </c>
      <c r="E15" s="9">
        <v>0</v>
      </c>
      <c r="F15" s="57"/>
      <c r="G15" s="30"/>
    </row>
    <row r="16" spans="1:8" x14ac:dyDescent="0.2">
      <c r="A16" s="10" t="s">
        <v>11</v>
      </c>
      <c r="B16" s="20">
        <v>3000</v>
      </c>
      <c r="C16" s="20">
        <v>3000</v>
      </c>
      <c r="D16" s="20">
        <v>3000</v>
      </c>
      <c r="E16" s="21">
        <v>20000</v>
      </c>
      <c r="F16" s="57"/>
      <c r="G16" s="30"/>
    </row>
    <row r="17" spans="1:7" x14ac:dyDescent="0.2">
      <c r="A17" s="10" t="s">
        <v>38</v>
      </c>
      <c r="B17" s="22">
        <v>12000</v>
      </c>
      <c r="C17" s="22">
        <v>0</v>
      </c>
      <c r="D17" s="22"/>
      <c r="E17" s="9"/>
      <c r="F17" s="57"/>
      <c r="G17" s="30"/>
    </row>
    <row r="18" spans="1:7" x14ac:dyDescent="0.2">
      <c r="A18" s="10" t="s">
        <v>12</v>
      </c>
      <c r="B18" s="11">
        <v>10000</v>
      </c>
      <c r="C18" s="11">
        <v>0</v>
      </c>
      <c r="D18" s="11">
        <v>0</v>
      </c>
      <c r="E18" s="9"/>
      <c r="F18" s="57"/>
      <c r="G18" s="30"/>
    </row>
    <row r="19" spans="1:7" x14ac:dyDescent="0.2">
      <c r="A19" s="10" t="s">
        <v>13</v>
      </c>
      <c r="B19" s="11">
        <v>10000</v>
      </c>
      <c r="C19" s="11">
        <v>10000</v>
      </c>
      <c r="D19" s="11">
        <v>10000</v>
      </c>
      <c r="E19" s="13">
        <v>10000</v>
      </c>
      <c r="F19" s="60">
        <v>10000</v>
      </c>
      <c r="G19" s="48"/>
    </row>
    <row r="20" spans="1:7" x14ac:dyDescent="0.2">
      <c r="A20" s="10" t="s">
        <v>17</v>
      </c>
      <c r="B20" s="11">
        <v>142500</v>
      </c>
      <c r="C20" s="11">
        <v>142500</v>
      </c>
      <c r="D20" s="11">
        <v>95000</v>
      </c>
      <c r="E20" s="23">
        <v>142500</v>
      </c>
      <c r="F20" s="60">
        <v>95000</v>
      </c>
      <c r="G20" s="48"/>
    </row>
    <row r="21" spans="1:7" x14ac:dyDescent="0.2">
      <c r="A21" s="10" t="s">
        <v>18</v>
      </c>
      <c r="B21" s="11">
        <v>38558</v>
      </c>
      <c r="C21" s="24">
        <v>49897</v>
      </c>
      <c r="D21" s="11">
        <v>26350</v>
      </c>
      <c r="E21" s="23">
        <v>49883.07</v>
      </c>
      <c r="F21" s="60">
        <v>19981</v>
      </c>
      <c r="G21" s="48"/>
    </row>
    <row r="22" spans="1:7" x14ac:dyDescent="0.2">
      <c r="A22" s="10" t="s">
        <v>52</v>
      </c>
      <c r="B22" s="11"/>
      <c r="C22" s="24"/>
      <c r="D22" s="11">
        <v>50000</v>
      </c>
      <c r="E22" s="23">
        <v>50000</v>
      </c>
      <c r="F22" s="60">
        <v>100000</v>
      </c>
      <c r="G22" s="48"/>
    </row>
    <row r="23" spans="1:7" x14ac:dyDescent="0.2">
      <c r="A23" s="10" t="s">
        <v>73</v>
      </c>
      <c r="B23" s="17">
        <v>30309</v>
      </c>
      <c r="C23" s="17">
        <v>20000</v>
      </c>
      <c r="D23" s="11">
        <v>26800</v>
      </c>
      <c r="E23" s="13">
        <v>25500</v>
      </c>
      <c r="F23" s="60">
        <v>23100</v>
      </c>
      <c r="G23" s="48">
        <v>13550</v>
      </c>
    </row>
    <row r="24" spans="1:7" x14ac:dyDescent="0.2">
      <c r="A24" s="10" t="s">
        <v>20</v>
      </c>
      <c r="B24" s="12">
        <v>5000</v>
      </c>
      <c r="C24" s="11">
        <v>5000</v>
      </c>
      <c r="D24" s="11">
        <v>5000</v>
      </c>
      <c r="E24" s="13">
        <v>5000</v>
      </c>
      <c r="F24" s="57"/>
      <c r="G24" s="30"/>
    </row>
    <row r="25" spans="1:7" x14ac:dyDescent="0.2">
      <c r="A25" s="10" t="s">
        <v>25</v>
      </c>
      <c r="B25" s="11">
        <v>5000</v>
      </c>
      <c r="C25" s="11">
        <v>0</v>
      </c>
      <c r="D25" s="11"/>
      <c r="E25" s="13">
        <v>5000</v>
      </c>
      <c r="F25" s="57"/>
      <c r="G25" s="30"/>
    </row>
    <row r="26" spans="1:7" x14ac:dyDescent="0.2">
      <c r="A26" s="10" t="s">
        <v>24</v>
      </c>
      <c r="B26" s="11"/>
      <c r="C26" s="11">
        <v>0</v>
      </c>
      <c r="D26" s="12">
        <v>15000</v>
      </c>
      <c r="E26" s="9"/>
      <c r="F26" s="57"/>
      <c r="G26" s="30"/>
    </row>
    <row r="27" spans="1:7" x14ac:dyDescent="0.2">
      <c r="A27" s="10" t="s">
        <v>28</v>
      </c>
      <c r="B27" s="11"/>
      <c r="C27" s="11"/>
      <c r="D27" s="11">
        <v>6000</v>
      </c>
      <c r="E27" s="9"/>
      <c r="F27" s="57"/>
      <c r="G27" s="30"/>
    </row>
    <row r="28" spans="1:7" x14ac:dyDescent="0.2">
      <c r="A28" s="10" t="s">
        <v>43</v>
      </c>
      <c r="B28" s="11"/>
      <c r="C28" s="11">
        <v>7000</v>
      </c>
      <c r="D28" s="11"/>
      <c r="E28" s="9"/>
      <c r="F28" s="57">
        <v>10000</v>
      </c>
      <c r="G28" s="30"/>
    </row>
    <row r="29" spans="1:7" x14ac:dyDescent="0.2">
      <c r="A29" s="16" t="s">
        <v>48</v>
      </c>
      <c r="B29" s="11"/>
      <c r="C29" s="17">
        <v>30000</v>
      </c>
      <c r="D29" s="17">
        <v>30000</v>
      </c>
      <c r="E29" s="9"/>
      <c r="F29" s="57">
        <v>30000</v>
      </c>
      <c r="G29" s="30">
        <v>30000</v>
      </c>
    </row>
    <row r="30" spans="1:7" s="1" customFormat="1" x14ac:dyDescent="0.2">
      <c r="A30" s="7" t="s">
        <v>14</v>
      </c>
      <c r="B30" s="25">
        <f>B3+B6+B9+B14+B20+B21+B24+B25+B13+B19+B5+B7+B10+B11+B16+B23+B17+B18+C5+C7+C23+B4</f>
        <v>589197.06000000006</v>
      </c>
      <c r="C30" s="25">
        <f>SUM(C3:C29)</f>
        <v>528060.51</v>
      </c>
      <c r="D30" s="25">
        <f>SUM(D3:D29)</f>
        <v>522761</v>
      </c>
      <c r="E30" s="26">
        <f>SUM(E3:E29)</f>
        <v>566646.07000000007</v>
      </c>
      <c r="F30" s="61">
        <f>SUM(F3:F29)</f>
        <v>460071</v>
      </c>
      <c r="G30" s="49">
        <f>SUM(G3:G29)</f>
        <v>299550</v>
      </c>
    </row>
    <row r="31" spans="1:7" x14ac:dyDescent="0.2">
      <c r="A31" s="10" t="s">
        <v>15</v>
      </c>
      <c r="B31" s="17">
        <f>B5+B7+B10+B11+B16+B23</f>
        <v>116309</v>
      </c>
      <c r="C31" s="17">
        <v>106000</v>
      </c>
      <c r="D31" s="17">
        <f>D5+D7+D11+D16+D26</f>
        <v>103000</v>
      </c>
      <c r="E31" s="13">
        <v>60000</v>
      </c>
      <c r="F31" s="57">
        <v>0</v>
      </c>
      <c r="G31" s="30"/>
    </row>
    <row r="32" spans="1:7" s="1" customFormat="1" x14ac:dyDescent="0.2">
      <c r="A32" s="7" t="s">
        <v>61</v>
      </c>
      <c r="B32" s="25">
        <f>B30-B31</f>
        <v>472888.06000000006</v>
      </c>
      <c r="C32" s="25">
        <f>C30-C31</f>
        <v>422060.51</v>
      </c>
      <c r="D32" s="25">
        <f>D30-D31+E7+E16</f>
        <v>479761</v>
      </c>
      <c r="E32" s="26">
        <f>E30-E31</f>
        <v>506646.07000000007</v>
      </c>
      <c r="F32" s="61">
        <f>F30</f>
        <v>460071</v>
      </c>
      <c r="G32" s="49">
        <f>G30-G31</f>
        <v>299550</v>
      </c>
    </row>
    <row r="33" spans="1:9" s="1" customFormat="1" x14ac:dyDescent="0.2">
      <c r="A33" s="73" t="s">
        <v>65</v>
      </c>
      <c r="B33" s="73"/>
      <c r="C33" s="73"/>
      <c r="D33" s="73"/>
      <c r="E33" s="73"/>
      <c r="F33" s="73"/>
      <c r="G33" s="53"/>
      <c r="H33" s="4"/>
      <c r="I33" s="4"/>
    </row>
    <row r="34" spans="1:9" x14ac:dyDescent="0.2">
      <c r="A34" s="36" t="s">
        <v>68</v>
      </c>
      <c r="B34" s="37">
        <v>275000</v>
      </c>
      <c r="C34" s="37">
        <v>275000</v>
      </c>
      <c r="D34" s="37">
        <v>300000</v>
      </c>
      <c r="E34" s="38">
        <v>125000</v>
      </c>
      <c r="F34" s="60">
        <v>825000</v>
      </c>
      <c r="G34" s="48"/>
    </row>
    <row r="35" spans="1:9" x14ac:dyDescent="0.2">
      <c r="A35" s="10" t="s">
        <v>67</v>
      </c>
      <c r="B35" s="11">
        <v>160000</v>
      </c>
      <c r="C35" s="11">
        <v>130735</v>
      </c>
      <c r="D35" s="11">
        <v>76308</v>
      </c>
      <c r="E35" s="33">
        <v>35000</v>
      </c>
      <c r="F35" s="60">
        <v>151693</v>
      </c>
      <c r="G35" s="48"/>
    </row>
    <row r="36" spans="1:9" x14ac:dyDescent="0.2">
      <c r="A36" s="10" t="s">
        <v>35</v>
      </c>
      <c r="B36" s="12">
        <v>18000</v>
      </c>
      <c r="C36" s="11">
        <v>18000</v>
      </c>
      <c r="D36" s="11">
        <v>18000</v>
      </c>
      <c r="E36" s="13">
        <v>18000</v>
      </c>
      <c r="F36" s="57">
        <v>0</v>
      </c>
      <c r="G36" s="30"/>
    </row>
    <row r="37" spans="1:9" x14ac:dyDescent="0.2">
      <c r="A37" s="10" t="s">
        <v>21</v>
      </c>
      <c r="B37" s="11">
        <v>400749</v>
      </c>
      <c r="C37" s="11">
        <v>400000</v>
      </c>
      <c r="D37" s="11">
        <v>400000</v>
      </c>
      <c r="E37" s="9"/>
      <c r="F37" s="58"/>
      <c r="G37" s="46"/>
    </row>
    <row r="38" spans="1:9" s="51" customFormat="1" x14ac:dyDescent="0.2">
      <c r="A38" s="16" t="s">
        <v>69</v>
      </c>
      <c r="B38" s="12"/>
      <c r="C38" s="12"/>
      <c r="D38" s="12"/>
      <c r="E38" s="64"/>
      <c r="F38" s="58">
        <v>48000</v>
      </c>
      <c r="G38" s="46">
        <v>46000</v>
      </c>
    </row>
    <row r="39" spans="1:9" s="51" customFormat="1" x14ac:dyDescent="0.2">
      <c r="A39" s="65"/>
      <c r="B39" s="66"/>
      <c r="C39" s="66"/>
      <c r="D39" s="66"/>
      <c r="E39" s="67"/>
      <c r="F39" s="54"/>
      <c r="G39" s="54"/>
    </row>
    <row r="40" spans="1:9" s="51" customFormat="1" x14ac:dyDescent="0.2">
      <c r="A40" s="65"/>
      <c r="B40" s="66"/>
      <c r="C40" s="66"/>
      <c r="D40" s="66"/>
      <c r="E40" s="67"/>
      <c r="F40" s="54"/>
      <c r="G40" s="54"/>
    </row>
    <row r="41" spans="1:9" x14ac:dyDescent="0.2">
      <c r="A41" s="41"/>
      <c r="B41" s="42"/>
      <c r="C41" s="42"/>
      <c r="D41" s="42"/>
      <c r="E41" s="43"/>
      <c r="F41" s="50"/>
      <c r="G41" s="50"/>
    </row>
    <row r="42" spans="1:9" s="1" customFormat="1" x14ac:dyDescent="0.2">
      <c r="A42" s="3"/>
      <c r="B42" s="4">
        <v>2016</v>
      </c>
      <c r="C42" s="4">
        <v>2017</v>
      </c>
      <c r="D42" s="4">
        <v>2018</v>
      </c>
      <c r="E42" s="4">
        <v>2019</v>
      </c>
      <c r="F42" s="68">
        <v>2020</v>
      </c>
      <c r="G42" s="69">
        <v>2021</v>
      </c>
    </row>
    <row r="43" spans="1:9" x14ac:dyDescent="0.2">
      <c r="A43" s="10" t="s">
        <v>37</v>
      </c>
      <c r="B43" s="11">
        <v>10000</v>
      </c>
      <c r="C43" s="11">
        <v>10000</v>
      </c>
      <c r="D43" s="11">
        <v>10000</v>
      </c>
      <c r="E43" s="13">
        <v>10000</v>
      </c>
      <c r="F43" s="57">
        <v>55000</v>
      </c>
      <c r="G43" s="30"/>
    </row>
    <row r="44" spans="1:9" x14ac:dyDescent="0.2">
      <c r="A44" s="10" t="s">
        <v>22</v>
      </c>
      <c r="B44" s="12">
        <v>50000</v>
      </c>
      <c r="C44" s="11">
        <v>50000</v>
      </c>
      <c r="D44" s="11"/>
      <c r="E44" s="9"/>
      <c r="F44" s="57"/>
      <c r="G44" s="30"/>
    </row>
    <row r="45" spans="1:9" x14ac:dyDescent="0.2">
      <c r="A45" s="10" t="s">
        <v>23</v>
      </c>
      <c r="B45" s="11"/>
      <c r="C45" s="11">
        <v>4000</v>
      </c>
      <c r="D45" s="11"/>
      <c r="E45" s="9"/>
      <c r="F45" s="57"/>
      <c r="G45" s="30"/>
    </row>
    <row r="46" spans="1:9" x14ac:dyDescent="0.2">
      <c r="A46" s="10" t="s">
        <v>32</v>
      </c>
      <c r="B46" s="11">
        <v>20000</v>
      </c>
      <c r="C46" s="11">
        <v>20000</v>
      </c>
      <c r="D46" s="11">
        <v>30000</v>
      </c>
      <c r="E46" s="13">
        <v>30000</v>
      </c>
      <c r="F46" s="57">
        <v>30000</v>
      </c>
      <c r="G46" s="30">
        <v>30000</v>
      </c>
    </row>
    <row r="47" spans="1:9" x14ac:dyDescent="0.2">
      <c r="A47" s="10" t="s">
        <v>55</v>
      </c>
      <c r="B47" s="11">
        <v>2500</v>
      </c>
      <c r="C47" s="11"/>
      <c r="D47" s="11"/>
      <c r="E47" s="9"/>
      <c r="F47" s="57"/>
      <c r="G47" s="30"/>
    </row>
    <row r="48" spans="1:9" x14ac:dyDescent="0.2">
      <c r="A48" s="10" t="s">
        <v>19</v>
      </c>
      <c r="B48" s="11"/>
      <c r="C48" s="11">
        <v>5000</v>
      </c>
      <c r="D48" s="11"/>
      <c r="E48" s="9"/>
      <c r="F48" s="57"/>
      <c r="G48" s="30"/>
    </row>
    <row r="49" spans="1:7" x14ac:dyDescent="0.2">
      <c r="A49" s="10" t="s">
        <v>39</v>
      </c>
      <c r="B49" s="12">
        <v>5000</v>
      </c>
      <c r="C49" s="11"/>
      <c r="D49" s="11"/>
      <c r="E49" s="13">
        <v>5000</v>
      </c>
      <c r="F49" s="57"/>
      <c r="G49" s="30"/>
    </row>
    <row r="50" spans="1:7" x14ac:dyDescent="0.2">
      <c r="A50" s="16" t="s">
        <v>49</v>
      </c>
      <c r="B50" s="12"/>
      <c r="C50" s="12">
        <v>50000</v>
      </c>
      <c r="D50" s="11"/>
      <c r="E50" s="9"/>
      <c r="F50" s="57"/>
      <c r="G50" s="30"/>
    </row>
    <row r="51" spans="1:7" x14ac:dyDescent="0.2">
      <c r="A51" s="16" t="s">
        <v>51</v>
      </c>
      <c r="B51" s="12"/>
      <c r="C51" s="12">
        <v>44690</v>
      </c>
      <c r="D51" s="11"/>
      <c r="E51" s="9"/>
      <c r="F51" s="57"/>
      <c r="G51" s="30"/>
    </row>
    <row r="52" spans="1:7" x14ac:dyDescent="0.2">
      <c r="A52" s="16" t="s">
        <v>50</v>
      </c>
      <c r="B52" s="12"/>
      <c r="C52" s="12">
        <v>1500</v>
      </c>
      <c r="D52" s="11"/>
      <c r="E52" s="9"/>
      <c r="F52" s="57"/>
      <c r="G52" s="30"/>
    </row>
    <row r="53" spans="1:7" s="1" customFormat="1" x14ac:dyDescent="0.2">
      <c r="A53" s="27" t="s">
        <v>26</v>
      </c>
      <c r="B53" s="28">
        <f>B43+B44+B46+B49</f>
        <v>85000</v>
      </c>
      <c r="C53" s="28">
        <f>SUM(C42:C52)</f>
        <v>187207</v>
      </c>
      <c r="D53" s="28">
        <f>SUM(D43:D52)</f>
        <v>40000</v>
      </c>
      <c r="E53" s="26">
        <f>SUM(E43:E52)</f>
        <v>45000</v>
      </c>
      <c r="F53" s="61">
        <f>SUM(F34:F52)</f>
        <v>1111713</v>
      </c>
      <c r="G53" s="49">
        <f>SUM(G38:G52)</f>
        <v>78021</v>
      </c>
    </row>
    <row r="54" spans="1:7" s="1" customFormat="1" x14ac:dyDescent="0.2">
      <c r="A54" s="74" t="s">
        <v>29</v>
      </c>
      <c r="B54" s="74"/>
      <c r="C54" s="74"/>
      <c r="D54" s="74"/>
      <c r="E54" s="74"/>
      <c r="F54" s="75"/>
      <c r="G54" s="52"/>
    </row>
    <row r="55" spans="1:7" s="1" customFormat="1" x14ac:dyDescent="0.2">
      <c r="A55" s="15" t="s">
        <v>30</v>
      </c>
      <c r="B55" s="12">
        <v>48000</v>
      </c>
      <c r="C55" s="29">
        <v>210330</v>
      </c>
      <c r="D55" s="30">
        <v>44550.7</v>
      </c>
      <c r="E55" s="8"/>
      <c r="F55" s="61"/>
      <c r="G55" s="49"/>
    </row>
    <row r="56" spans="1:7" x14ac:dyDescent="0.2">
      <c r="A56" s="10" t="s">
        <v>41</v>
      </c>
      <c r="B56" s="24">
        <v>10000</v>
      </c>
      <c r="C56" s="11">
        <v>79289</v>
      </c>
      <c r="D56" s="11"/>
      <c r="E56" s="9"/>
      <c r="F56" s="57"/>
      <c r="G56" s="30"/>
    </row>
    <row r="57" spans="1:7" x14ac:dyDescent="0.2">
      <c r="A57" s="10" t="s">
        <v>42</v>
      </c>
      <c r="B57" s="11"/>
      <c r="C57" s="11">
        <v>10981</v>
      </c>
      <c r="D57" s="11"/>
      <c r="E57" s="9"/>
      <c r="F57" s="57"/>
      <c r="G57" s="30"/>
    </row>
    <row r="58" spans="1:7" x14ac:dyDescent="0.2">
      <c r="A58" s="7" t="s">
        <v>31</v>
      </c>
      <c r="B58" s="25">
        <f>SUM(B55:B57)</f>
        <v>58000</v>
      </c>
      <c r="C58" s="25">
        <f>SUM(C55:C57)</f>
        <v>300600</v>
      </c>
      <c r="D58" s="25">
        <f>SUM(D55:D57)</f>
        <v>44550.7</v>
      </c>
      <c r="E58" s="8"/>
      <c r="F58" s="61">
        <v>0</v>
      </c>
      <c r="G58" s="49"/>
    </row>
    <row r="59" spans="1:7" x14ac:dyDescent="0.2">
      <c r="A59" s="76" t="s">
        <v>45</v>
      </c>
      <c r="B59" s="76"/>
      <c r="C59" s="76"/>
      <c r="D59" s="76"/>
      <c r="E59" s="76"/>
      <c r="F59" s="77"/>
      <c r="G59" s="53"/>
    </row>
    <row r="60" spans="1:7" x14ac:dyDescent="0.2">
      <c r="A60" s="10" t="s">
        <v>44</v>
      </c>
      <c r="B60" s="25"/>
      <c r="C60" s="11">
        <v>185000</v>
      </c>
      <c r="D60" s="31">
        <v>190000</v>
      </c>
      <c r="E60" s="9"/>
      <c r="F60" s="57"/>
      <c r="G60" s="30"/>
    </row>
    <row r="61" spans="1:7" x14ac:dyDescent="0.2">
      <c r="A61" s="10" t="s">
        <v>53</v>
      </c>
      <c r="B61" s="25"/>
      <c r="C61" s="11"/>
      <c r="D61" s="11">
        <v>12108</v>
      </c>
      <c r="E61" s="9"/>
      <c r="F61" s="57"/>
      <c r="G61" s="30"/>
    </row>
    <row r="62" spans="1:7" x14ac:dyDescent="0.2">
      <c r="A62" s="10" t="s">
        <v>63</v>
      </c>
      <c r="B62" s="25"/>
      <c r="C62" s="11"/>
      <c r="D62" s="11"/>
      <c r="E62" s="13">
        <v>100000</v>
      </c>
      <c r="F62" s="57"/>
      <c r="G62" s="30"/>
    </row>
    <row r="63" spans="1:7" x14ac:dyDescent="0.2">
      <c r="A63" s="10" t="s">
        <v>64</v>
      </c>
      <c r="B63" s="25"/>
      <c r="C63" s="11"/>
      <c r="D63" s="11"/>
      <c r="E63" s="13">
        <v>100000</v>
      </c>
      <c r="F63" s="57"/>
      <c r="G63" s="30"/>
    </row>
    <row r="64" spans="1:7" x14ac:dyDescent="0.2">
      <c r="A64" s="16" t="s">
        <v>54</v>
      </c>
      <c r="B64" s="25"/>
      <c r="C64" s="12"/>
      <c r="D64" s="11">
        <v>7859</v>
      </c>
      <c r="E64" s="9"/>
      <c r="F64" s="57"/>
      <c r="G64" s="30"/>
    </row>
    <row r="65" spans="1:8" x14ac:dyDescent="0.2">
      <c r="A65" s="16" t="s">
        <v>56</v>
      </c>
      <c r="B65" s="25"/>
      <c r="C65" s="12"/>
      <c r="D65" s="11">
        <v>37500</v>
      </c>
      <c r="E65" s="23">
        <v>14125</v>
      </c>
      <c r="F65" s="57"/>
      <c r="G65" s="30"/>
    </row>
    <row r="66" spans="1:8" x14ac:dyDescent="0.2">
      <c r="A66" s="16" t="s">
        <v>57</v>
      </c>
      <c r="B66" s="25"/>
      <c r="C66" s="12"/>
      <c r="D66" s="11">
        <v>250000</v>
      </c>
      <c r="E66" s="23">
        <v>500000</v>
      </c>
      <c r="F66" s="57"/>
      <c r="G66" s="30"/>
    </row>
    <row r="67" spans="1:8" x14ac:dyDescent="0.2">
      <c r="A67" s="16" t="s">
        <v>58</v>
      </c>
      <c r="B67" s="25"/>
      <c r="C67" s="12"/>
      <c r="D67" s="11"/>
      <c r="E67" s="23">
        <v>175000</v>
      </c>
      <c r="F67" s="57"/>
      <c r="G67" s="30"/>
    </row>
    <row r="68" spans="1:8" x14ac:dyDescent="0.2">
      <c r="A68" s="16" t="s">
        <v>71</v>
      </c>
      <c r="B68" s="25"/>
      <c r="C68" s="12"/>
      <c r="D68" s="11"/>
      <c r="E68" s="23">
        <v>21800</v>
      </c>
      <c r="F68" s="57"/>
      <c r="G68" s="30">
        <v>7000</v>
      </c>
    </row>
    <row r="69" spans="1:8" x14ac:dyDescent="0.2">
      <c r="A69" s="16" t="s">
        <v>59</v>
      </c>
      <c r="B69" s="25"/>
      <c r="C69" s="12"/>
      <c r="D69" s="11">
        <v>72500</v>
      </c>
      <c r="E69" s="34">
        <v>72500</v>
      </c>
      <c r="F69" s="57"/>
      <c r="G69" s="30"/>
    </row>
    <row r="70" spans="1:8" x14ac:dyDescent="0.2">
      <c r="A70" s="16" t="s">
        <v>66</v>
      </c>
      <c r="B70" s="25"/>
      <c r="C70" s="12"/>
      <c r="D70" s="11"/>
      <c r="E70" s="34">
        <v>92000</v>
      </c>
      <c r="F70" s="60">
        <v>76000</v>
      </c>
      <c r="G70" s="48"/>
    </row>
    <row r="71" spans="1:8" x14ac:dyDescent="0.2">
      <c r="A71" s="71" t="s">
        <v>74</v>
      </c>
      <c r="B71" s="25"/>
      <c r="C71" s="12"/>
      <c r="D71" s="11"/>
      <c r="E71" s="34"/>
      <c r="F71" s="60"/>
      <c r="G71" s="48">
        <v>118333.33</v>
      </c>
    </row>
    <row r="72" spans="1:8" x14ac:dyDescent="0.2">
      <c r="A72" s="10" t="s">
        <v>46</v>
      </c>
      <c r="B72" s="25"/>
      <c r="C72" s="11">
        <v>13000</v>
      </c>
      <c r="D72" s="11">
        <v>15000</v>
      </c>
      <c r="E72" s="13">
        <v>10000</v>
      </c>
      <c r="F72" s="57">
        <v>10000</v>
      </c>
      <c r="G72" s="30"/>
    </row>
    <row r="73" spans="1:8" x14ac:dyDescent="0.2">
      <c r="A73" s="72" t="s">
        <v>70</v>
      </c>
      <c r="B73" s="25"/>
      <c r="C73" s="11"/>
      <c r="D73" s="11"/>
      <c r="E73" s="13"/>
      <c r="F73" s="57"/>
      <c r="G73" s="30">
        <v>18400</v>
      </c>
    </row>
    <row r="74" spans="1:8" x14ac:dyDescent="0.2">
      <c r="A74" s="10" t="s">
        <v>62</v>
      </c>
      <c r="B74" s="25"/>
      <c r="C74" s="11"/>
      <c r="D74" s="11"/>
      <c r="E74" s="33">
        <v>70100</v>
      </c>
      <c r="F74" s="57"/>
      <c r="G74" s="30"/>
      <c r="H74" s="70"/>
    </row>
    <row r="75" spans="1:8" x14ac:dyDescent="0.2">
      <c r="A75" s="72" t="s">
        <v>72</v>
      </c>
      <c r="B75" s="25"/>
      <c r="C75" s="11"/>
      <c r="D75" s="11"/>
      <c r="E75" s="33"/>
      <c r="F75" s="57"/>
      <c r="G75" s="30">
        <v>16927.2</v>
      </c>
    </row>
    <row r="76" spans="1:8" x14ac:dyDescent="0.2">
      <c r="A76" s="7" t="s">
        <v>47</v>
      </c>
      <c r="B76" s="25"/>
      <c r="C76" s="25">
        <f>SUM(C60:C72)</f>
        <v>198000</v>
      </c>
      <c r="D76" s="25">
        <f>SUM(D60:D72)</f>
        <v>584967</v>
      </c>
      <c r="E76" s="35">
        <f>SUM(E60:E74)</f>
        <v>1155525</v>
      </c>
      <c r="F76" s="61">
        <f>SUM(F60:F74)</f>
        <v>86000</v>
      </c>
      <c r="G76" s="49">
        <f>SUM(G60:G75)</f>
        <v>160660.53000000003</v>
      </c>
    </row>
    <row r="77" spans="1:8" x14ac:dyDescent="0.2">
      <c r="A77" s="7" t="s">
        <v>60</v>
      </c>
      <c r="B77" s="11">
        <v>1787635</v>
      </c>
      <c r="C77" s="32">
        <v>1827547</v>
      </c>
      <c r="D77" s="32">
        <v>1905103</v>
      </c>
      <c r="E77" s="39">
        <v>1937814</v>
      </c>
      <c r="F77" s="60">
        <v>2014245</v>
      </c>
      <c r="G77" s="48"/>
    </row>
    <row r="78" spans="1:8" x14ac:dyDescent="0.2">
      <c r="A78" s="7" t="s">
        <v>36</v>
      </c>
      <c r="B78" s="25">
        <v>1714145</v>
      </c>
      <c r="C78" s="25">
        <v>2133912</v>
      </c>
      <c r="D78" s="25">
        <v>2286532</v>
      </c>
      <c r="E78" s="40">
        <v>3071208</v>
      </c>
      <c r="F78" s="49">
        <v>2556046</v>
      </c>
      <c r="G78" s="61">
        <f>G32+G53+G76</f>
        <v>538231.53</v>
      </c>
    </row>
  </sheetData>
  <mergeCells count="4">
    <mergeCell ref="A33:F33"/>
    <mergeCell ref="A54:F54"/>
    <mergeCell ref="A59:F59"/>
    <mergeCell ref="A2:G2"/>
  </mergeCells>
  <pageMargins left="0.7" right="0.7" top="0.75" bottom="0.75" header="0.3" footer="0.3"/>
  <pageSetup paperSize="5" orientation="landscape" verticalDpi="4294967295" r:id="rId1"/>
  <headerFooter>
    <oddHeader xml:space="preserve">&amp;CCharitable Spending Status
September 30, 2021&amp;R
</oddHeader>
    <oddFooter xml:space="preserve">&amp;CGuideline for AMS Annual Disbursement: History up to 25%, Humanities-Phoenix up to 60%, Humanities-Other 15%   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acaffairs</dc:creator>
  <cp:lastModifiedBy>Anne</cp:lastModifiedBy>
  <cp:lastPrinted>2021-08-24T17:40:42Z</cp:lastPrinted>
  <dcterms:created xsi:type="dcterms:W3CDTF">2014-01-24T14:01:15Z</dcterms:created>
  <dcterms:modified xsi:type="dcterms:W3CDTF">2021-09-02T14:28:19Z</dcterms:modified>
</cp:coreProperties>
</file>