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CShare/0001/Anne's documents/FAR 2021/"/>
    </mc:Choice>
  </mc:AlternateContent>
  <xr:revisionPtr revIDLastSave="0" documentId="8_{AB4B01B2-7338-124B-8AA6-335937E8D233}" xr6:coauthVersionLast="46" xr6:coauthVersionMax="46" xr10:uidLastSave="{00000000-0000-0000-0000-000000000000}"/>
  <bookViews>
    <workbookView xWindow="920" yWindow="1020" windowWidth="26700" windowHeight="147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G72" i="1"/>
  <c r="G30" i="1"/>
  <c r="G32" i="1" s="1"/>
  <c r="G52" i="1"/>
  <c r="C52" i="1" l="1"/>
  <c r="B80" i="1" l="1"/>
  <c r="G75" i="1" l="1"/>
  <c r="F72" i="1" l="1"/>
  <c r="F52" i="1" l="1"/>
  <c r="F30" i="1" l="1"/>
  <c r="F32" i="1" l="1"/>
  <c r="E30" i="1" l="1"/>
  <c r="E72" i="1" l="1"/>
  <c r="E31" i="1" l="1"/>
  <c r="E32" i="1" s="1"/>
  <c r="E57" i="1" l="1"/>
  <c r="E52" i="1"/>
  <c r="C30" i="1"/>
  <c r="D30" i="1" l="1"/>
  <c r="D32" i="1" s="1"/>
  <c r="D72" i="1" l="1"/>
  <c r="C31" i="1" l="1"/>
  <c r="C32" i="1" l="1"/>
  <c r="D57" i="1" l="1"/>
  <c r="D52" i="1" l="1"/>
  <c r="B30" i="1" l="1"/>
  <c r="C57" i="1" l="1"/>
  <c r="B31" i="1" l="1"/>
  <c r="B32" i="1" s="1"/>
  <c r="B57" i="1" l="1"/>
  <c r="B52" i="1" l="1"/>
</calcChain>
</file>

<file path=xl/sharedStrings.xml><?xml version="1.0" encoding="utf-8"?>
<sst xmlns="http://schemas.openxmlformats.org/spreadsheetml/2006/main" count="76" uniqueCount="76">
  <si>
    <t>History of Medicine Projects</t>
  </si>
  <si>
    <t>Studentships CSHM</t>
  </si>
  <si>
    <t>CSHM</t>
  </si>
  <si>
    <t>Fisher Library</t>
  </si>
  <si>
    <t>CFPC History Project</t>
  </si>
  <si>
    <t>Osler Books</t>
  </si>
  <si>
    <t>History of Medicine Days Calgary</t>
  </si>
  <si>
    <t>NOSM Chair Endowment</t>
  </si>
  <si>
    <t>Paterson Lecture</t>
  </si>
  <si>
    <t>Teaching History of Medicine (DAL)</t>
  </si>
  <si>
    <t>RCPSC Donald Wilson</t>
  </si>
  <si>
    <t>CAHN - Jason Hannah Lecture</t>
  </si>
  <si>
    <t>U of T Public Health Hist Conference</t>
  </si>
  <si>
    <t>Museum Of Healthcare-Kingston</t>
  </si>
  <si>
    <t>Subtotal History</t>
  </si>
  <si>
    <t>Prepaid Amount</t>
  </si>
  <si>
    <t>Project Commitments</t>
  </si>
  <si>
    <t>AMS History Fellowship</t>
  </si>
  <si>
    <t>AMS History Grants</t>
  </si>
  <si>
    <t>Nova Scotia Health Research</t>
  </si>
  <si>
    <t>Creating Spaces V</t>
  </si>
  <si>
    <t>Royal Society</t>
  </si>
  <si>
    <t xml:space="preserve">Operations: </t>
  </si>
  <si>
    <t>RNAO Fellowships</t>
  </si>
  <si>
    <t>COUPN</t>
  </si>
  <si>
    <t>McMaster History of Medicine Portal</t>
  </si>
  <si>
    <t>Dalhousie Visting Professorship</t>
  </si>
  <si>
    <t>Compassionate Care Subtotal</t>
  </si>
  <si>
    <t xml:space="preserve">indicates it was prepaid </t>
  </si>
  <si>
    <t>FACES OF HEALTH CARE</t>
  </si>
  <si>
    <t>Canadian Medical Hall of Fame</t>
  </si>
  <si>
    <t>AMS 80th Anniversary Commitments:</t>
  </si>
  <si>
    <t>Symposium</t>
  </si>
  <si>
    <t xml:space="preserve">80th Anniversary Subtotal </t>
  </si>
  <si>
    <t>Ontario Medical Students Association</t>
  </si>
  <si>
    <t>Hannah Chair Research Stipend Grants</t>
  </si>
  <si>
    <t>RCPSC ICRE Conference Sponsorship</t>
  </si>
  <si>
    <t>Phoenix Regional Funding</t>
  </si>
  <si>
    <t>AMS Commitments to Date</t>
  </si>
  <si>
    <t>Medical Home- College Family Physicians in Canada</t>
  </si>
  <si>
    <t>CAHN - Student Travel (Travel Expenses in 2018, 2020)</t>
  </si>
  <si>
    <t xml:space="preserve">CLIC </t>
  </si>
  <si>
    <t>Hannah Chair Meetings</t>
  </si>
  <si>
    <t>Gala Dinner</t>
  </si>
  <si>
    <t>Public Lecture</t>
  </si>
  <si>
    <t>Toronto Medical Historical Club</t>
  </si>
  <si>
    <t>Public Inc.- Change Day</t>
  </si>
  <si>
    <t>Other Activities</t>
  </si>
  <si>
    <t>Vernissage Leadership Forums</t>
  </si>
  <si>
    <t>Other Activities Subtotal</t>
  </si>
  <si>
    <t>McGill Queens Book Series</t>
  </si>
  <si>
    <t>CMAJ E-book Encounters</t>
  </si>
  <si>
    <t>Queen's  Student Humanities</t>
  </si>
  <si>
    <t>The Canadian Association for Health Humanities</t>
  </si>
  <si>
    <t>AMS History PhD Completion Grants</t>
  </si>
  <si>
    <t>Change Day Report and Video</t>
  </si>
  <si>
    <t>AMS/HQO Leadership Salons</t>
  </si>
  <si>
    <t>Patients Canada</t>
  </si>
  <si>
    <t>Public Consultation</t>
  </si>
  <si>
    <t>SE Health</t>
  </si>
  <si>
    <t>U of T Bioethics</t>
  </si>
  <si>
    <t>UHN OpenLab (NORCS)</t>
  </si>
  <si>
    <t>AMS Disbursement Quota</t>
  </si>
  <si>
    <t>History Commitments for year (not including 2019 prepaid)</t>
  </si>
  <si>
    <t>University Health Network Compassion Tech Grant</t>
  </si>
  <si>
    <t>Reach Grant</t>
  </si>
  <si>
    <t>Wellness Grant</t>
  </si>
  <si>
    <t>Compassion Project Commitments:</t>
  </si>
  <si>
    <t>CRA Credits available</t>
  </si>
  <si>
    <t>Credit total</t>
  </si>
  <si>
    <t xml:space="preserve">CRA Quota Shortfall </t>
  </si>
  <si>
    <t xml:space="preserve">Sponsorships - </t>
  </si>
  <si>
    <t>Compassion Symposiums and Papers</t>
  </si>
  <si>
    <t xml:space="preserve">Grants- </t>
  </si>
  <si>
    <t>Fellowships: 11 Compassion/Tech</t>
  </si>
  <si>
    <t>SPOR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</si>
</sst>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Arial"/>
      <family val="2"/>
    </font>
    <font>
      <sz val="9"/>
      <color rgb="FF92D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3" fontId="5" fillId="0" borderId="1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4" fontId="5" fillId="0" borderId="1" xfId="0" applyNumberFormat="1" applyFont="1" applyFill="1" applyBorder="1"/>
    <xf numFmtId="164" fontId="5" fillId="0" borderId="1" xfId="1" applyFont="1" applyFill="1" applyBorder="1"/>
    <xf numFmtId="0" fontId="2" fillId="0" borderId="1" xfId="0" applyFont="1" applyBorder="1"/>
    <xf numFmtId="0" fontId="5" fillId="0" borderId="1" xfId="0" applyFont="1" applyFill="1" applyBorder="1"/>
    <xf numFmtId="3" fontId="5" fillId="2" borderId="1" xfId="0" applyNumberFormat="1" applyFont="1" applyFill="1" applyBorder="1"/>
    <xf numFmtId="165" fontId="5" fillId="2" borderId="1" xfId="1" applyNumberFormat="1" applyFont="1" applyFill="1" applyBorder="1"/>
    <xf numFmtId="3" fontId="12" fillId="2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/>
    <xf numFmtId="3" fontId="5" fillId="2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/>
    <xf numFmtId="4" fontId="5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/>
    </xf>
    <xf numFmtId="0" fontId="1" fillId="0" borderId="1" xfId="0" applyFont="1" applyBorder="1"/>
    <xf numFmtId="3" fontId="7" fillId="0" borderId="1" xfId="0" applyNumberFormat="1" applyFont="1" applyFill="1" applyBorder="1"/>
    <xf numFmtId="3" fontId="1" fillId="0" borderId="1" xfId="0" applyNumberFormat="1" applyFont="1" applyBorder="1"/>
    <xf numFmtId="3" fontId="2" fillId="0" borderId="1" xfId="0" applyNumberFormat="1" applyFont="1" applyFill="1" applyBorder="1"/>
    <xf numFmtId="3" fontId="5" fillId="0" borderId="1" xfId="1" applyNumberFormat="1" applyFont="1" applyBorder="1"/>
    <xf numFmtId="165" fontId="5" fillId="0" borderId="1" xfId="1" applyNumberFormat="1" applyFont="1" applyBorder="1"/>
    <xf numFmtId="3" fontId="5" fillId="0" borderId="1" xfId="0" applyNumberFormat="1" applyFont="1" applyBorder="1" applyAlignment="1">
      <alignment horizontal="right"/>
    </xf>
    <xf numFmtId="0" fontId="4" fillId="0" borderId="1" xfId="0" applyFont="1" applyFill="1" applyBorder="1"/>
    <xf numFmtId="3" fontId="11" fillId="0" borderId="1" xfId="0" applyNumberFormat="1" applyFont="1" applyBorder="1"/>
    <xf numFmtId="3" fontId="7" fillId="0" borderId="1" xfId="0" applyNumberFormat="1" applyFont="1" applyBorder="1"/>
    <xf numFmtId="3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164" fontId="11" fillId="0" borderId="1" xfId="1" applyFont="1" applyBorder="1" applyAlignment="1">
      <alignment horizontal="center"/>
    </xf>
    <xf numFmtId="0" fontId="5" fillId="0" borderId="5" xfId="0" applyFont="1" applyBorder="1"/>
    <xf numFmtId="3" fontId="5" fillId="0" borderId="5" xfId="0" applyNumberFormat="1" applyFont="1" applyFill="1" applyBorder="1" applyAlignment="1"/>
    <xf numFmtId="3" fontId="5" fillId="0" borderId="5" xfId="0" applyNumberFormat="1" applyFont="1" applyBorder="1"/>
    <xf numFmtId="3" fontId="5" fillId="0" borderId="5" xfId="0" applyNumberFormat="1" applyFont="1" applyFill="1" applyBorder="1" applyAlignment="1">
      <alignment horizontal="center"/>
    </xf>
    <xf numFmtId="3" fontId="1" fillId="0" borderId="6" xfId="0" applyNumberFormat="1" applyFont="1" applyBorder="1"/>
    <xf numFmtId="0" fontId="4" fillId="0" borderId="6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5" fillId="0" borderId="0" xfId="0" applyFont="1" applyBorder="1"/>
    <xf numFmtId="3" fontId="7" fillId="0" borderId="0" xfId="0" applyNumberFormat="1" applyFont="1" applyFill="1" applyBorder="1"/>
    <xf numFmtId="3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/>
    <xf numFmtId="0" fontId="4" fillId="0" borderId="0" xfId="0" applyFont="1" applyBorder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3" fontId="10" fillId="0" borderId="0" xfId="0" applyNumberFormat="1" applyFont="1"/>
    <xf numFmtId="165" fontId="5" fillId="0" borderId="0" xfId="1" applyNumberFormat="1" applyFont="1"/>
    <xf numFmtId="165" fontId="5" fillId="0" borderId="1" xfId="1" applyNumberFormat="1" applyFont="1" applyFill="1" applyBorder="1"/>
    <xf numFmtId="165" fontId="13" fillId="0" borderId="1" xfId="1" applyNumberFormat="1" applyFont="1" applyBorder="1"/>
    <xf numFmtId="165" fontId="7" fillId="0" borderId="1" xfId="1" applyNumberFormat="1" applyFont="1" applyBorder="1"/>
    <xf numFmtId="165" fontId="4" fillId="0" borderId="1" xfId="1" applyNumberFormat="1" applyFont="1" applyBorder="1"/>
    <xf numFmtId="165" fontId="4" fillId="0" borderId="0" xfId="1" applyNumberFormat="1" applyFont="1"/>
    <xf numFmtId="165" fontId="5" fillId="0" borderId="0" xfId="1" applyNumberFormat="1" applyFont="1" applyBorder="1"/>
    <xf numFmtId="0" fontId="5" fillId="3" borderId="1" xfId="0" applyFont="1" applyFill="1" applyBorder="1"/>
    <xf numFmtId="3" fontId="7" fillId="3" borderId="1" xfId="0" applyNumberFormat="1" applyFont="1" applyFill="1" applyBorder="1"/>
    <xf numFmtId="3" fontId="5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165" fontId="5" fillId="3" borderId="1" xfId="1" applyNumberFormat="1" applyFont="1" applyFill="1" applyBorder="1"/>
    <xf numFmtId="0" fontId="4" fillId="0" borderId="0" xfId="1" applyNumberFormat="1" applyFont="1" applyFill="1"/>
    <xf numFmtId="0" fontId="4" fillId="0" borderId="1" xfId="1" applyNumberFormat="1" applyFont="1" applyFill="1" applyBorder="1"/>
    <xf numFmtId="0" fontId="2" fillId="0" borderId="0" xfId="0" applyFont="1" applyFill="1"/>
    <xf numFmtId="0" fontId="1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"/>
  <sheetViews>
    <sheetView tabSelected="1" view="pageLayout" topLeftCell="A62" zoomScaleNormal="100" workbookViewId="0">
      <selection activeCell="G75" sqref="G75"/>
    </sheetView>
  </sheetViews>
  <sheetFormatPr baseColWidth="10" defaultColWidth="9.1640625" defaultRowHeight="14" x14ac:dyDescent="0.2"/>
  <cols>
    <col min="1" max="1" width="54.6640625" style="2" bestFit="1" customWidth="1"/>
    <col min="2" max="2" width="9.1640625" style="2"/>
    <col min="3" max="3" width="11" style="2" bestFit="1" customWidth="1"/>
    <col min="4" max="5" width="9.1640625" style="2"/>
    <col min="6" max="6" width="11.1640625" style="6" bestFit="1" customWidth="1"/>
    <col min="7" max="7" width="12" style="61" bestFit="1" customWidth="1"/>
    <col min="8" max="16384" width="9.1640625" style="2"/>
  </cols>
  <sheetData>
    <row r="1" spans="1:8" s="1" customFormat="1" x14ac:dyDescent="0.2">
      <c r="A1" s="7" t="s">
        <v>16</v>
      </c>
      <c r="B1" s="7">
        <v>2015</v>
      </c>
      <c r="C1" s="7">
        <v>2016</v>
      </c>
      <c r="D1" s="7">
        <v>2017</v>
      </c>
      <c r="E1" s="7">
        <v>2018</v>
      </c>
      <c r="F1" s="8">
        <v>2019</v>
      </c>
      <c r="G1" s="74">
        <v>2020</v>
      </c>
    </row>
    <row r="2" spans="1:8" s="5" customFormat="1" x14ac:dyDescent="0.2">
      <c r="A2" s="77" t="s">
        <v>0</v>
      </c>
      <c r="B2" s="78"/>
      <c r="C2" s="78"/>
      <c r="D2" s="78"/>
      <c r="E2" s="78"/>
      <c r="F2" s="78"/>
      <c r="G2" s="79"/>
    </row>
    <row r="3" spans="1:8" x14ac:dyDescent="0.2">
      <c r="A3" s="10" t="s">
        <v>1</v>
      </c>
      <c r="B3" s="12">
        <v>22000</v>
      </c>
      <c r="C3" s="11">
        <v>22000</v>
      </c>
      <c r="D3" s="12">
        <v>22000</v>
      </c>
      <c r="E3" s="11">
        <v>22000</v>
      </c>
      <c r="F3" s="13">
        <v>22000</v>
      </c>
      <c r="G3" s="34">
        <v>16500</v>
      </c>
      <c r="H3" s="14"/>
    </row>
    <row r="4" spans="1:8" x14ac:dyDescent="0.2">
      <c r="A4" s="10" t="s">
        <v>42</v>
      </c>
      <c r="B4" s="15">
        <v>11131.35</v>
      </c>
      <c r="C4" s="16">
        <v>1500</v>
      </c>
      <c r="D4" s="12">
        <v>27775.17</v>
      </c>
      <c r="E4" s="10">
        <v>9000</v>
      </c>
      <c r="F4" s="39">
        <v>9000</v>
      </c>
      <c r="G4" s="61">
        <v>0</v>
      </c>
      <c r="H4" s="17" t="s">
        <v>28</v>
      </c>
    </row>
    <row r="5" spans="1:8" x14ac:dyDescent="0.2">
      <c r="A5" s="18" t="s">
        <v>2</v>
      </c>
      <c r="B5" s="12">
        <v>25000</v>
      </c>
      <c r="C5" s="19">
        <v>25000</v>
      </c>
      <c r="D5" s="19">
        <v>25000</v>
      </c>
      <c r="E5" s="19">
        <v>25000</v>
      </c>
      <c r="F5" s="13">
        <v>29000</v>
      </c>
      <c r="G5" s="62">
        <v>30490</v>
      </c>
    </row>
    <row r="6" spans="1:8" x14ac:dyDescent="0.2">
      <c r="A6" s="10" t="s">
        <v>8</v>
      </c>
      <c r="B6" s="12">
        <v>1443.22</v>
      </c>
      <c r="C6" s="11">
        <v>2250</v>
      </c>
      <c r="D6" s="11">
        <v>660.37</v>
      </c>
      <c r="F6" s="10">
        <v>1490</v>
      </c>
      <c r="G6" s="62"/>
      <c r="H6" s="60"/>
    </row>
    <row r="7" spans="1:8" x14ac:dyDescent="0.2">
      <c r="A7" s="18" t="s">
        <v>3</v>
      </c>
      <c r="B7" s="12">
        <v>30000</v>
      </c>
      <c r="C7" s="20">
        <v>30000</v>
      </c>
      <c r="D7" s="19">
        <v>30000</v>
      </c>
      <c r="E7" s="19">
        <v>40000</v>
      </c>
      <c r="F7" s="21">
        <v>40000</v>
      </c>
      <c r="G7" s="62">
        <v>40000</v>
      </c>
    </row>
    <row r="8" spans="1:8" x14ac:dyDescent="0.2">
      <c r="A8" s="18" t="s">
        <v>4</v>
      </c>
      <c r="B8" s="12"/>
      <c r="C8" s="20"/>
      <c r="D8" s="19"/>
      <c r="E8" s="19"/>
      <c r="F8" s="9"/>
      <c r="G8" s="62"/>
    </row>
    <row r="9" spans="1:8" x14ac:dyDescent="0.2">
      <c r="A9" s="10" t="s">
        <v>5</v>
      </c>
      <c r="B9" s="12">
        <v>3784.46</v>
      </c>
      <c r="C9" s="11">
        <v>4080.06</v>
      </c>
      <c r="D9" s="11">
        <v>4227.97</v>
      </c>
      <c r="E9" s="11">
        <v>9611</v>
      </c>
      <c r="F9" s="9">
        <v>273</v>
      </c>
      <c r="G9" s="34">
        <v>0</v>
      </c>
    </row>
    <row r="10" spans="1:8" x14ac:dyDescent="0.2">
      <c r="A10" s="10" t="s">
        <v>9</v>
      </c>
      <c r="B10" s="22">
        <v>8000</v>
      </c>
      <c r="C10" s="22">
        <v>8000</v>
      </c>
      <c r="D10" s="22">
        <v>8000</v>
      </c>
      <c r="E10" s="11">
        <v>0</v>
      </c>
      <c r="F10" s="13"/>
      <c r="G10" s="63">
        <v>0</v>
      </c>
    </row>
    <row r="11" spans="1:8" x14ac:dyDescent="0.2">
      <c r="A11" s="10" t="s">
        <v>6</v>
      </c>
      <c r="B11" s="22">
        <v>20000</v>
      </c>
      <c r="C11" s="22">
        <v>20000</v>
      </c>
      <c r="D11" s="22">
        <v>20000</v>
      </c>
      <c r="E11" s="22">
        <v>20000</v>
      </c>
      <c r="F11" s="13">
        <v>35000</v>
      </c>
      <c r="G11" s="34">
        <v>25000</v>
      </c>
    </row>
    <row r="12" spans="1:8" x14ac:dyDescent="0.2">
      <c r="A12" s="10" t="s">
        <v>7</v>
      </c>
      <c r="B12" s="12">
        <v>100000</v>
      </c>
      <c r="C12" s="11"/>
      <c r="D12" s="11">
        <v>0</v>
      </c>
      <c r="E12" s="11">
        <v>0</v>
      </c>
      <c r="F12" s="9"/>
      <c r="G12" s="34"/>
    </row>
    <row r="13" spans="1:8" x14ac:dyDescent="0.2">
      <c r="A13" s="10" t="s">
        <v>35</v>
      </c>
      <c r="B13" s="12"/>
      <c r="C13" s="11">
        <v>140000</v>
      </c>
      <c r="D13" s="11">
        <v>113000</v>
      </c>
      <c r="E13" s="11">
        <v>120000</v>
      </c>
      <c r="F13" s="13">
        <v>120000</v>
      </c>
      <c r="G13" s="34">
        <v>60000</v>
      </c>
    </row>
    <row r="14" spans="1:8" x14ac:dyDescent="0.2">
      <c r="A14" s="10" t="s">
        <v>10</v>
      </c>
      <c r="B14" s="12">
        <v>3680.45</v>
      </c>
      <c r="C14" s="12">
        <v>5000</v>
      </c>
      <c r="D14" s="11">
        <v>5000</v>
      </c>
      <c r="E14" s="11">
        <v>5000</v>
      </c>
      <c r="F14" s="13">
        <v>2000</v>
      </c>
      <c r="G14" s="34"/>
    </row>
    <row r="15" spans="1:8" x14ac:dyDescent="0.2">
      <c r="A15" s="10" t="s">
        <v>36</v>
      </c>
      <c r="B15" s="12"/>
      <c r="C15" s="11">
        <v>5000</v>
      </c>
      <c r="D15" s="11">
        <v>5000</v>
      </c>
      <c r="E15" s="11">
        <v>5000</v>
      </c>
      <c r="F15" s="9">
        <v>0</v>
      </c>
      <c r="G15" s="34"/>
    </row>
    <row r="16" spans="1:8" x14ac:dyDescent="0.2">
      <c r="A16" s="10" t="s">
        <v>11</v>
      </c>
      <c r="B16" s="22">
        <v>3000</v>
      </c>
      <c r="C16" s="22">
        <v>3000</v>
      </c>
      <c r="D16" s="22">
        <v>3000</v>
      </c>
      <c r="E16" s="22">
        <v>3000</v>
      </c>
      <c r="F16" s="23">
        <v>20000</v>
      </c>
      <c r="G16" s="34"/>
    </row>
    <row r="17" spans="1:7" x14ac:dyDescent="0.2">
      <c r="A17" s="10" t="s">
        <v>40</v>
      </c>
      <c r="B17" s="24"/>
      <c r="C17" s="24">
        <v>12000</v>
      </c>
      <c r="D17" s="24">
        <v>0</v>
      </c>
      <c r="E17" s="24"/>
      <c r="F17" s="9"/>
      <c r="G17" s="34"/>
    </row>
    <row r="18" spans="1:7" x14ac:dyDescent="0.2">
      <c r="A18" s="10" t="s">
        <v>12</v>
      </c>
      <c r="B18" s="11">
        <v>0</v>
      </c>
      <c r="C18" s="11">
        <v>10000</v>
      </c>
      <c r="D18" s="11">
        <v>0</v>
      </c>
      <c r="E18" s="11">
        <v>0</v>
      </c>
      <c r="F18" s="9"/>
      <c r="G18" s="34"/>
    </row>
    <row r="19" spans="1:7" x14ac:dyDescent="0.2">
      <c r="A19" s="10" t="s">
        <v>13</v>
      </c>
      <c r="B19" s="22">
        <v>10000</v>
      </c>
      <c r="C19" s="11">
        <v>10000</v>
      </c>
      <c r="D19" s="11">
        <v>10000</v>
      </c>
      <c r="E19" s="11">
        <v>10000</v>
      </c>
      <c r="F19" s="13">
        <v>10000</v>
      </c>
      <c r="G19" s="64">
        <v>10000</v>
      </c>
    </row>
    <row r="20" spans="1:7" x14ac:dyDescent="0.2">
      <c r="A20" s="10" t="s">
        <v>17</v>
      </c>
      <c r="B20" s="12">
        <v>142500</v>
      </c>
      <c r="C20" s="11">
        <v>142500</v>
      </c>
      <c r="D20" s="11">
        <v>142500</v>
      </c>
      <c r="E20" s="11">
        <v>95000</v>
      </c>
      <c r="F20" s="25">
        <v>142500</v>
      </c>
      <c r="G20" s="64">
        <v>95000</v>
      </c>
    </row>
    <row r="21" spans="1:7" x14ac:dyDescent="0.2">
      <c r="A21" s="10" t="s">
        <v>18</v>
      </c>
      <c r="B21" s="12">
        <v>39333</v>
      </c>
      <c r="C21" s="11">
        <v>38558</v>
      </c>
      <c r="D21" s="26">
        <v>49897</v>
      </c>
      <c r="E21" s="11">
        <v>26350</v>
      </c>
      <c r="F21" s="25">
        <v>49883.07</v>
      </c>
      <c r="G21" s="64">
        <v>19981</v>
      </c>
    </row>
    <row r="22" spans="1:7" x14ac:dyDescent="0.2">
      <c r="A22" s="10" t="s">
        <v>54</v>
      </c>
      <c r="B22" s="12"/>
      <c r="C22" s="11"/>
      <c r="D22" s="26"/>
      <c r="E22" s="11">
        <v>50000</v>
      </c>
      <c r="F22" s="25">
        <v>50000</v>
      </c>
      <c r="G22" s="64">
        <v>100000</v>
      </c>
    </row>
    <row r="23" spans="1:7" x14ac:dyDescent="0.2">
      <c r="A23" s="10" t="s">
        <v>19</v>
      </c>
      <c r="B23" s="12">
        <v>31163</v>
      </c>
      <c r="C23" s="19">
        <v>30309</v>
      </c>
      <c r="D23" s="19">
        <v>20000</v>
      </c>
      <c r="E23" s="11">
        <v>26800</v>
      </c>
      <c r="F23" s="13">
        <v>25500</v>
      </c>
      <c r="G23" s="64">
        <v>23100</v>
      </c>
    </row>
    <row r="24" spans="1:7" x14ac:dyDescent="0.2">
      <c r="A24" s="10" t="s">
        <v>21</v>
      </c>
      <c r="B24" s="12">
        <v>5000</v>
      </c>
      <c r="C24" s="12">
        <v>5000</v>
      </c>
      <c r="D24" s="11">
        <v>5000</v>
      </c>
      <c r="E24" s="11">
        <v>5000</v>
      </c>
      <c r="F24" s="13">
        <v>5000</v>
      </c>
      <c r="G24" s="34"/>
    </row>
    <row r="25" spans="1:7" x14ac:dyDescent="0.2">
      <c r="A25" s="10" t="s">
        <v>26</v>
      </c>
      <c r="B25" s="12">
        <v>5000</v>
      </c>
      <c r="C25" s="11">
        <v>5000</v>
      </c>
      <c r="D25" s="11">
        <v>0</v>
      </c>
      <c r="E25" s="11"/>
      <c r="F25" s="13">
        <v>5000</v>
      </c>
      <c r="G25" s="34"/>
    </row>
    <row r="26" spans="1:7" x14ac:dyDescent="0.2">
      <c r="A26" s="10" t="s">
        <v>25</v>
      </c>
      <c r="B26" s="12">
        <v>20000</v>
      </c>
      <c r="C26" s="11"/>
      <c r="D26" s="11">
        <v>0</v>
      </c>
      <c r="E26" s="12">
        <v>15000</v>
      </c>
      <c r="F26" s="9"/>
      <c r="G26" s="34"/>
    </row>
    <row r="27" spans="1:7" x14ac:dyDescent="0.2">
      <c r="A27" s="10" t="s">
        <v>30</v>
      </c>
      <c r="B27" s="12">
        <v>15000</v>
      </c>
      <c r="C27" s="11"/>
      <c r="D27" s="11"/>
      <c r="E27" s="11">
        <v>6000</v>
      </c>
      <c r="F27" s="9"/>
      <c r="G27" s="34"/>
    </row>
    <row r="28" spans="1:7" x14ac:dyDescent="0.2">
      <c r="A28" s="10" t="s">
        <v>45</v>
      </c>
      <c r="B28" s="12"/>
      <c r="C28" s="11"/>
      <c r="D28" s="11">
        <v>7000</v>
      </c>
      <c r="E28" s="11"/>
      <c r="F28" s="9"/>
      <c r="G28" s="34">
        <v>10000</v>
      </c>
    </row>
    <row r="29" spans="1:7" x14ac:dyDescent="0.2">
      <c r="A29" s="18" t="s">
        <v>50</v>
      </c>
      <c r="B29" s="12"/>
      <c r="C29" s="11"/>
      <c r="D29" s="19">
        <v>30000</v>
      </c>
      <c r="E29" s="19">
        <v>30000</v>
      </c>
      <c r="F29" s="9"/>
      <c r="G29" s="34">
        <v>30000</v>
      </c>
    </row>
    <row r="30" spans="1:7" s="1" customFormat="1" x14ac:dyDescent="0.2">
      <c r="A30" s="7" t="s">
        <v>14</v>
      </c>
      <c r="B30" s="27">
        <f>SUM(B3:B27)</f>
        <v>496035.48000000004</v>
      </c>
      <c r="C30" s="27">
        <f>C3+C6+C9+C14+C20+C21+C24+C25+C13+C19+C5+C7+C10+C11+C16+C23+C17+C18+D5+D7+D23+C4</f>
        <v>589197.06000000006</v>
      </c>
      <c r="D30" s="27">
        <f>SUM(D3:D29)</f>
        <v>528060.51</v>
      </c>
      <c r="E30" s="27">
        <f>SUM(E3:E29)</f>
        <v>522761</v>
      </c>
      <c r="F30" s="28">
        <f>SUM(F3:F29)</f>
        <v>566646.07000000007</v>
      </c>
      <c r="G30" s="65">
        <f>SUM(G3:G29)</f>
        <v>460071</v>
      </c>
    </row>
    <row r="31" spans="1:7" x14ac:dyDescent="0.2">
      <c r="A31" s="10" t="s">
        <v>15</v>
      </c>
      <c r="B31" s="19">
        <f>B10+B11+B16+B19</f>
        <v>41000</v>
      </c>
      <c r="C31" s="19">
        <f>C5+C7+C10+C11+C16+C23</f>
        <v>116309</v>
      </c>
      <c r="D31" s="19">
        <v>106000</v>
      </c>
      <c r="E31" s="19">
        <f>E5+E7+E11+E16+E26</f>
        <v>103000</v>
      </c>
      <c r="F31" s="13">
        <v>60000</v>
      </c>
      <c r="G31" s="34">
        <v>0</v>
      </c>
    </row>
    <row r="32" spans="1:7" s="1" customFormat="1" x14ac:dyDescent="0.2">
      <c r="A32" s="7" t="s">
        <v>63</v>
      </c>
      <c r="B32" s="27">
        <f>B30-B31</f>
        <v>455035.48000000004</v>
      </c>
      <c r="C32" s="27">
        <f>C30-C31</f>
        <v>472888.06000000006</v>
      </c>
      <c r="D32" s="27">
        <f>D30-D31</f>
        <v>422060.51</v>
      </c>
      <c r="E32" s="27">
        <f>E30-E31+F7+F16</f>
        <v>479761</v>
      </c>
      <c r="F32" s="28">
        <f>F30-F31</f>
        <v>506646.07000000007</v>
      </c>
      <c r="G32" s="65">
        <f>G30</f>
        <v>460071</v>
      </c>
    </row>
    <row r="33" spans="1:9" s="1" customFormat="1" x14ac:dyDescent="0.2">
      <c r="A33" s="80" t="s">
        <v>67</v>
      </c>
      <c r="B33" s="80"/>
      <c r="C33" s="80"/>
      <c r="D33" s="80"/>
      <c r="E33" s="80"/>
      <c r="F33" s="80"/>
      <c r="G33" s="80"/>
      <c r="H33" s="4"/>
      <c r="I33" s="4"/>
    </row>
    <row r="34" spans="1:9" x14ac:dyDescent="0.2">
      <c r="A34" s="42" t="s">
        <v>74</v>
      </c>
      <c r="B34" s="43">
        <v>326211</v>
      </c>
      <c r="C34" s="44">
        <v>275000</v>
      </c>
      <c r="D34" s="44">
        <v>275000</v>
      </c>
      <c r="E34" s="44">
        <v>300000</v>
      </c>
      <c r="F34" s="45">
        <v>125000</v>
      </c>
      <c r="G34" s="64">
        <v>825000</v>
      </c>
    </row>
    <row r="35" spans="1:9" x14ac:dyDescent="0.2">
      <c r="A35" s="10" t="s">
        <v>73</v>
      </c>
      <c r="B35" s="12">
        <v>81014</v>
      </c>
      <c r="C35" s="11">
        <v>160000</v>
      </c>
      <c r="D35" s="11">
        <v>130735</v>
      </c>
      <c r="E35" s="11">
        <v>76308</v>
      </c>
      <c r="F35" s="39">
        <v>35000</v>
      </c>
      <c r="G35" s="64">
        <v>151693</v>
      </c>
    </row>
    <row r="36" spans="1:9" x14ac:dyDescent="0.2">
      <c r="A36" s="10" t="s">
        <v>37</v>
      </c>
      <c r="B36" s="12"/>
      <c r="C36" s="12">
        <v>18000</v>
      </c>
      <c r="D36" s="11">
        <v>18000</v>
      </c>
      <c r="E36" s="11">
        <v>18000</v>
      </c>
      <c r="F36" s="13">
        <v>18000</v>
      </c>
      <c r="G36" s="34">
        <v>0</v>
      </c>
    </row>
    <row r="37" spans="1:9" x14ac:dyDescent="0.2">
      <c r="A37" s="10" t="s">
        <v>22</v>
      </c>
      <c r="B37" s="30">
        <v>400749</v>
      </c>
      <c r="C37" s="11">
        <v>400749</v>
      </c>
      <c r="D37" s="11">
        <v>400000</v>
      </c>
      <c r="E37" s="11">
        <v>400000</v>
      </c>
      <c r="F37" s="9"/>
      <c r="G37" s="72"/>
    </row>
    <row r="38" spans="1:9" s="75" customFormat="1" x14ac:dyDescent="0.2">
      <c r="A38" s="68" t="s">
        <v>75</v>
      </c>
      <c r="B38" s="69"/>
      <c r="C38" s="70"/>
      <c r="D38" s="70"/>
      <c r="E38" s="70"/>
      <c r="F38" s="71"/>
      <c r="G38" s="72">
        <v>48000</v>
      </c>
    </row>
    <row r="39" spans="1:9" x14ac:dyDescent="0.2">
      <c r="A39" s="50"/>
      <c r="B39" s="51"/>
      <c r="C39" s="52"/>
      <c r="D39" s="52"/>
      <c r="E39" s="52"/>
      <c r="F39" s="53"/>
      <c r="G39" s="67"/>
    </row>
    <row r="40" spans="1:9" s="1" customFormat="1" x14ac:dyDescent="0.2">
      <c r="A40" s="3"/>
      <c r="B40" s="3">
        <v>2015</v>
      </c>
      <c r="C40" s="3">
        <v>2016</v>
      </c>
      <c r="D40" s="3">
        <v>2017</v>
      </c>
      <c r="E40" s="3">
        <v>2018</v>
      </c>
      <c r="F40" s="4">
        <v>2019</v>
      </c>
      <c r="G40" s="73">
        <v>2020</v>
      </c>
    </row>
    <row r="41" spans="1:9" x14ac:dyDescent="0.2">
      <c r="A41" s="10" t="s">
        <v>39</v>
      </c>
      <c r="B41" s="12">
        <v>10000</v>
      </c>
      <c r="C41" s="11">
        <v>10000</v>
      </c>
      <c r="D41" s="11">
        <v>10000</v>
      </c>
      <c r="E41" s="11">
        <v>10000</v>
      </c>
      <c r="F41" s="13">
        <v>10000</v>
      </c>
      <c r="G41" s="34">
        <v>55000</v>
      </c>
    </row>
    <row r="42" spans="1:9" x14ac:dyDescent="0.2">
      <c r="A42" s="10" t="s">
        <v>23</v>
      </c>
      <c r="B42" s="12">
        <v>50000</v>
      </c>
      <c r="C42" s="12">
        <v>50000</v>
      </c>
      <c r="D42" s="11">
        <v>50000</v>
      </c>
      <c r="E42" s="11"/>
      <c r="F42" s="9"/>
      <c r="G42" s="34"/>
    </row>
    <row r="43" spans="1:9" x14ac:dyDescent="0.2">
      <c r="A43" s="10" t="s">
        <v>24</v>
      </c>
      <c r="B43" s="12">
        <v>100000</v>
      </c>
      <c r="C43" s="11"/>
      <c r="D43" s="11">
        <v>4000</v>
      </c>
      <c r="E43" s="11"/>
      <c r="F43" s="9"/>
      <c r="G43" s="34"/>
    </row>
    <row r="44" spans="1:9" x14ac:dyDescent="0.2">
      <c r="A44" s="10" t="s">
        <v>29</v>
      </c>
      <c r="B44" s="12">
        <v>60000</v>
      </c>
      <c r="C44" s="11"/>
      <c r="D44" s="11">
        <v>0</v>
      </c>
      <c r="E44" s="11"/>
      <c r="F44" s="9"/>
      <c r="G44" s="34"/>
    </row>
    <row r="45" spans="1:9" x14ac:dyDescent="0.2">
      <c r="A45" s="10" t="s">
        <v>34</v>
      </c>
      <c r="B45" s="12">
        <v>10000</v>
      </c>
      <c r="C45" s="11">
        <v>20000</v>
      </c>
      <c r="D45" s="11">
        <v>20000</v>
      </c>
      <c r="E45" s="11">
        <v>30000</v>
      </c>
      <c r="F45" s="13">
        <v>30000</v>
      </c>
      <c r="G45" s="34">
        <v>30000</v>
      </c>
    </row>
    <row r="46" spans="1:9" x14ac:dyDescent="0.2">
      <c r="A46" s="10" t="s">
        <v>57</v>
      </c>
      <c r="B46" s="12"/>
      <c r="C46" s="11">
        <v>2500</v>
      </c>
      <c r="D46" s="11"/>
      <c r="E46" s="11"/>
      <c r="F46" s="9"/>
      <c r="G46" s="34"/>
    </row>
    <row r="47" spans="1:9" x14ac:dyDescent="0.2">
      <c r="A47" s="10" t="s">
        <v>20</v>
      </c>
      <c r="B47" s="12">
        <v>5000</v>
      </c>
      <c r="C47" s="11"/>
      <c r="D47" s="11">
        <v>5000</v>
      </c>
      <c r="E47" s="11"/>
      <c r="F47" s="9"/>
      <c r="G47" s="34"/>
    </row>
    <row r="48" spans="1:9" x14ac:dyDescent="0.2">
      <c r="A48" s="10" t="s">
        <v>41</v>
      </c>
      <c r="B48" s="12"/>
      <c r="C48" s="12">
        <v>5000</v>
      </c>
      <c r="D48" s="11"/>
      <c r="E48" s="11"/>
      <c r="F48" s="13">
        <v>5000</v>
      </c>
      <c r="G48" s="34"/>
    </row>
    <row r="49" spans="1:7" x14ac:dyDescent="0.2">
      <c r="A49" s="18" t="s">
        <v>51</v>
      </c>
      <c r="B49" s="12"/>
      <c r="C49" s="12"/>
      <c r="D49" s="12">
        <v>50000</v>
      </c>
      <c r="E49" s="11"/>
      <c r="F49" s="9"/>
      <c r="G49" s="34"/>
    </row>
    <row r="50" spans="1:7" x14ac:dyDescent="0.2">
      <c r="A50" s="18" t="s">
        <v>53</v>
      </c>
      <c r="B50" s="12"/>
      <c r="C50" s="12"/>
      <c r="D50" s="12">
        <v>44690</v>
      </c>
      <c r="E50" s="11"/>
      <c r="F50" s="9"/>
      <c r="G50" s="34"/>
    </row>
    <row r="51" spans="1:7" x14ac:dyDescent="0.2">
      <c r="A51" s="18" t="s">
        <v>52</v>
      </c>
      <c r="B51" s="12"/>
      <c r="C51" s="12"/>
      <c r="D51" s="12">
        <v>1500</v>
      </c>
      <c r="E51" s="11"/>
      <c r="F51" s="9"/>
      <c r="G51" s="34"/>
    </row>
    <row r="52" spans="1:7" s="1" customFormat="1" x14ac:dyDescent="0.2">
      <c r="A52" s="29" t="s">
        <v>27</v>
      </c>
      <c r="B52" s="31">
        <f>SUM(B40:B45)</f>
        <v>232015</v>
      </c>
      <c r="C52" s="31">
        <f>C41+C42+C45+C48</f>
        <v>85000</v>
      </c>
      <c r="D52" s="31">
        <f>SUM(D40:D51)</f>
        <v>187207</v>
      </c>
      <c r="E52" s="31">
        <f>SUM(E41:E51)</f>
        <v>40000</v>
      </c>
      <c r="F52" s="28">
        <f>SUM(F41:F51)</f>
        <v>45000</v>
      </c>
      <c r="G52" s="65">
        <f>SUM(G34:G51)</f>
        <v>1111713</v>
      </c>
    </row>
    <row r="53" spans="1:7" s="1" customFormat="1" x14ac:dyDescent="0.2">
      <c r="A53" s="81" t="s">
        <v>31</v>
      </c>
      <c r="B53" s="81"/>
      <c r="C53" s="81"/>
      <c r="D53" s="81"/>
      <c r="E53" s="81"/>
      <c r="F53" s="81"/>
      <c r="G53" s="81"/>
    </row>
    <row r="54" spans="1:7" s="1" customFormat="1" x14ac:dyDescent="0.2">
      <c r="A54" s="17" t="s">
        <v>32</v>
      </c>
      <c r="B54" s="32">
        <v>7500</v>
      </c>
      <c r="C54" s="12">
        <v>48000</v>
      </c>
      <c r="D54" s="33">
        <v>210330</v>
      </c>
      <c r="E54" s="34">
        <v>44550.7</v>
      </c>
      <c r="F54" s="8"/>
      <c r="G54" s="65"/>
    </row>
    <row r="55" spans="1:7" x14ac:dyDescent="0.2">
      <c r="A55" s="10" t="s">
        <v>43</v>
      </c>
      <c r="B55" s="11"/>
      <c r="C55" s="26">
        <v>10000</v>
      </c>
      <c r="D55" s="11">
        <v>79289</v>
      </c>
      <c r="E55" s="11"/>
      <c r="F55" s="9"/>
      <c r="G55" s="34"/>
    </row>
    <row r="56" spans="1:7" x14ac:dyDescent="0.2">
      <c r="A56" s="10" t="s">
        <v>44</v>
      </c>
      <c r="B56" s="11"/>
      <c r="C56" s="11"/>
      <c r="D56" s="11">
        <v>10981</v>
      </c>
      <c r="E56" s="11"/>
      <c r="F56" s="9"/>
      <c r="G56" s="34"/>
    </row>
    <row r="57" spans="1:7" x14ac:dyDescent="0.2">
      <c r="A57" s="7" t="s">
        <v>33</v>
      </c>
      <c r="B57" s="27">
        <f>SUM(B54:B56)</f>
        <v>7500</v>
      </c>
      <c r="C57" s="27">
        <f>SUM(C54:C56)</f>
        <v>58000</v>
      </c>
      <c r="D57" s="27">
        <f>SUM(D54:D56)</f>
        <v>300600</v>
      </c>
      <c r="E57" s="27">
        <f>SUM(E54:E56)</f>
        <v>44550.7</v>
      </c>
      <c r="F57" s="8">
        <v>0</v>
      </c>
      <c r="G57" s="65">
        <v>0</v>
      </c>
    </row>
    <row r="58" spans="1:7" x14ac:dyDescent="0.2">
      <c r="A58" s="82" t="s">
        <v>47</v>
      </c>
      <c r="B58" s="82"/>
      <c r="C58" s="82"/>
      <c r="D58" s="82"/>
      <c r="E58" s="82"/>
      <c r="F58" s="82"/>
      <c r="G58" s="82"/>
    </row>
    <row r="59" spans="1:7" x14ac:dyDescent="0.2">
      <c r="A59" s="7" t="s">
        <v>46</v>
      </c>
      <c r="B59" s="27"/>
      <c r="C59" s="27"/>
      <c r="D59" s="11">
        <v>185000</v>
      </c>
      <c r="E59" s="35">
        <v>190000</v>
      </c>
      <c r="F59" s="9"/>
      <c r="G59" s="34"/>
    </row>
    <row r="60" spans="1:7" x14ac:dyDescent="0.2">
      <c r="A60" s="7" t="s">
        <v>55</v>
      </c>
      <c r="B60" s="27"/>
      <c r="C60" s="27"/>
      <c r="D60" s="11"/>
      <c r="E60" s="11">
        <v>12108</v>
      </c>
      <c r="F60" s="9"/>
      <c r="G60" s="34"/>
    </row>
    <row r="61" spans="1:7" x14ac:dyDescent="0.2">
      <c r="A61" s="7" t="s">
        <v>65</v>
      </c>
      <c r="B61" s="27"/>
      <c r="C61" s="27"/>
      <c r="D61" s="11"/>
      <c r="E61" s="11"/>
      <c r="F61" s="13">
        <v>100000</v>
      </c>
      <c r="G61" s="34"/>
    </row>
    <row r="62" spans="1:7" x14ac:dyDescent="0.2">
      <c r="A62" s="7" t="s">
        <v>66</v>
      </c>
      <c r="B62" s="27"/>
      <c r="C62" s="27"/>
      <c r="D62" s="11"/>
      <c r="E62" s="11"/>
      <c r="F62" s="13">
        <v>100000</v>
      </c>
      <c r="G62" s="34"/>
    </row>
    <row r="63" spans="1:7" x14ac:dyDescent="0.2">
      <c r="A63" s="36" t="s">
        <v>56</v>
      </c>
      <c r="B63" s="27"/>
      <c r="C63" s="27"/>
      <c r="D63" s="12"/>
      <c r="E63" s="11">
        <v>7859</v>
      </c>
      <c r="F63" s="9"/>
      <c r="G63" s="34"/>
    </row>
    <row r="64" spans="1:7" x14ac:dyDescent="0.2">
      <c r="A64" s="36" t="s">
        <v>58</v>
      </c>
      <c r="B64" s="27"/>
      <c r="C64" s="27"/>
      <c r="D64" s="12"/>
      <c r="E64" s="11">
        <v>37500</v>
      </c>
      <c r="F64" s="25">
        <v>14125</v>
      </c>
      <c r="G64" s="34"/>
    </row>
    <row r="65" spans="1:7" x14ac:dyDescent="0.2">
      <c r="A65" s="36" t="s">
        <v>59</v>
      </c>
      <c r="B65" s="27"/>
      <c r="C65" s="27"/>
      <c r="D65" s="12"/>
      <c r="E65" s="11">
        <v>250000</v>
      </c>
      <c r="F65" s="25">
        <v>500000</v>
      </c>
      <c r="G65" s="34"/>
    </row>
    <row r="66" spans="1:7" x14ac:dyDescent="0.2">
      <c r="A66" s="36" t="s">
        <v>60</v>
      </c>
      <c r="B66" s="27"/>
      <c r="C66" s="27"/>
      <c r="D66" s="12"/>
      <c r="E66" s="11"/>
      <c r="F66" s="25">
        <v>175000</v>
      </c>
      <c r="G66" s="34"/>
    </row>
    <row r="67" spans="1:7" x14ac:dyDescent="0.2">
      <c r="A67" s="36" t="s">
        <v>71</v>
      </c>
      <c r="B67" s="27"/>
      <c r="C67" s="27"/>
      <c r="D67" s="12"/>
      <c r="E67" s="11"/>
      <c r="F67" s="25">
        <v>21800</v>
      </c>
      <c r="G67" s="34"/>
    </row>
    <row r="68" spans="1:7" x14ac:dyDescent="0.2">
      <c r="A68" s="36" t="s">
        <v>61</v>
      </c>
      <c r="B68" s="27"/>
      <c r="C68" s="27"/>
      <c r="D68" s="12"/>
      <c r="E68" s="11">
        <v>72500</v>
      </c>
      <c r="F68" s="40">
        <v>72500</v>
      </c>
      <c r="G68" s="34"/>
    </row>
    <row r="69" spans="1:7" x14ac:dyDescent="0.2">
      <c r="A69" s="36" t="s">
        <v>72</v>
      </c>
      <c r="B69" s="27"/>
      <c r="C69" s="27"/>
      <c r="D69" s="12"/>
      <c r="E69" s="11"/>
      <c r="F69" s="40">
        <v>92000</v>
      </c>
      <c r="G69" s="64">
        <v>76000</v>
      </c>
    </row>
    <row r="70" spans="1:7" x14ac:dyDescent="0.2">
      <c r="A70" s="7" t="s">
        <v>48</v>
      </c>
      <c r="B70" s="27"/>
      <c r="C70" s="27"/>
      <c r="D70" s="11">
        <v>13000</v>
      </c>
      <c r="E70" s="11">
        <v>15000</v>
      </c>
      <c r="F70" s="13">
        <v>10000</v>
      </c>
      <c r="G70" s="34">
        <v>10000</v>
      </c>
    </row>
    <row r="71" spans="1:7" x14ac:dyDescent="0.2">
      <c r="A71" s="7" t="s">
        <v>64</v>
      </c>
      <c r="B71" s="27"/>
      <c r="C71" s="27"/>
      <c r="D71" s="11"/>
      <c r="E71" s="11"/>
      <c r="F71" s="39">
        <v>70100</v>
      </c>
      <c r="G71" s="34"/>
    </row>
    <row r="72" spans="1:7" x14ac:dyDescent="0.2">
      <c r="A72" s="7" t="s">
        <v>49</v>
      </c>
      <c r="B72" s="27"/>
      <c r="C72" s="27"/>
      <c r="D72" s="27">
        <f>SUM(D59:D70)</f>
        <v>198000</v>
      </c>
      <c r="E72" s="27">
        <f>SUM(E59:E70)</f>
        <v>584967</v>
      </c>
      <c r="F72" s="41">
        <f>SUM(F59:F71)</f>
        <v>1155525</v>
      </c>
      <c r="G72" s="65">
        <f>SUM(G59:G71)</f>
        <v>86000</v>
      </c>
    </row>
    <row r="73" spans="1:7" x14ac:dyDescent="0.2">
      <c r="A73" s="7" t="s">
        <v>62</v>
      </c>
      <c r="B73" s="11">
        <v>1715000</v>
      </c>
      <c r="C73" s="27">
        <v>1787635</v>
      </c>
      <c r="D73" s="37">
        <v>1827547</v>
      </c>
      <c r="E73" s="38">
        <v>1905103</v>
      </c>
      <c r="F73" s="48">
        <v>1937814</v>
      </c>
      <c r="G73" s="64">
        <v>2014245</v>
      </c>
    </row>
    <row r="74" spans="1:7" x14ac:dyDescent="0.2">
      <c r="A74" s="7" t="s">
        <v>38</v>
      </c>
      <c r="B74" s="11"/>
      <c r="C74" s="11">
        <v>1714145</v>
      </c>
      <c r="D74" s="27">
        <v>2133912</v>
      </c>
      <c r="E74" s="11">
        <v>2286532</v>
      </c>
      <c r="F74" s="49">
        <v>1885171</v>
      </c>
      <c r="G74" s="65">
        <f>G32+G52+G72</f>
        <v>1657784</v>
      </c>
    </row>
    <row r="75" spans="1:7" s="1" customFormat="1" x14ac:dyDescent="0.2">
      <c r="A75" s="76" t="s">
        <v>70</v>
      </c>
      <c r="B75" s="76"/>
      <c r="C75" s="76"/>
      <c r="D75" s="76"/>
      <c r="E75" s="46"/>
      <c r="F75" s="47"/>
      <c r="G75" s="66">
        <f>G73-G74</f>
        <v>356461</v>
      </c>
    </row>
    <row r="76" spans="1:7" s="1" customFormat="1" x14ac:dyDescent="0.2">
      <c r="A76" s="59" t="s">
        <v>68</v>
      </c>
      <c r="B76" s="54"/>
      <c r="C76" s="54"/>
      <c r="D76" s="54"/>
      <c r="E76" s="55"/>
      <c r="F76" s="56"/>
      <c r="G76" s="66"/>
    </row>
    <row r="77" spans="1:7" x14ac:dyDescent="0.2">
      <c r="A77" s="2">
        <v>2017</v>
      </c>
      <c r="B77" s="57">
        <v>306365</v>
      </c>
    </row>
    <row r="78" spans="1:7" x14ac:dyDescent="0.2">
      <c r="A78" s="2">
        <v>2018</v>
      </c>
      <c r="B78" s="57">
        <v>381429</v>
      </c>
    </row>
    <row r="79" spans="1:7" x14ac:dyDescent="0.2">
      <c r="A79" s="2">
        <v>2019</v>
      </c>
      <c r="B79" s="58">
        <v>821820</v>
      </c>
    </row>
    <row r="80" spans="1:7" x14ac:dyDescent="0.2">
      <c r="A80" s="59" t="s">
        <v>69</v>
      </c>
      <c r="B80" s="57">
        <f>SUM(B77:B79)</f>
        <v>1509614</v>
      </c>
    </row>
  </sheetData>
  <mergeCells count="5">
    <mergeCell ref="A75:D75"/>
    <mergeCell ref="A2:G2"/>
    <mergeCell ref="A33:G33"/>
    <mergeCell ref="A53:G53"/>
    <mergeCell ref="A58:G58"/>
  </mergeCells>
  <pageMargins left="0.7" right="0.7" top="0.75" bottom="0.75" header="0.3" footer="0.3"/>
  <pageSetup paperSize="5" orientation="landscape" verticalDpi="4294967295" r:id="rId1"/>
  <headerFooter>
    <oddHeader xml:space="preserve">&amp;CCharitable Spending Status
December 31, 2020&amp;R
</oddHeader>
    <oddFooter xml:space="preserve">&amp;CGuideline for AMS Annual Disbursement: History up to 25%, Humanities-Phoenix up to 60%, Humanities-Other 15%     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acaffairs</dc:creator>
  <cp:lastModifiedBy>Microsoft Office User</cp:lastModifiedBy>
  <cp:lastPrinted>2020-09-29T17:50:34Z</cp:lastPrinted>
  <dcterms:created xsi:type="dcterms:W3CDTF">2014-01-24T14:01:15Z</dcterms:created>
  <dcterms:modified xsi:type="dcterms:W3CDTF">2021-03-02T13:31:33Z</dcterms:modified>
</cp:coreProperties>
</file>